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3666" windowHeight="11478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1,2'!$A$1:$Q$29</definedName>
    <definedName name="_xlnm.Print_Area" localSheetId="5">'CUADRO 1,3'!$A$1:$Q$30</definedName>
    <definedName name="_xlnm.Print_Area" localSheetId="6">'CUADRO 1,4'!$A$1:$Y$39</definedName>
    <definedName name="_xlnm.Print_Area" localSheetId="7">'CUADRO 1,5'!$A$3:$Y$45</definedName>
    <definedName name="_xlnm.Print_Area" localSheetId="9">'CUADRO 1,7'!$A$1:$Q$48</definedName>
    <definedName name="_xlnm.Print_Area" localSheetId="16">'CUADRO 1.10'!$A$1:$Z$62</definedName>
    <definedName name="_xlnm.Print_Area" localSheetId="17">'CUADRO 1.11'!$A$3:$Z$65</definedName>
    <definedName name="_xlnm.Print_Area" localSheetId="18">'CUADRO 1.12'!$A$1:$Z$26</definedName>
    <definedName name="_xlnm.Print_Area" localSheetId="19">'CUADRO 1.13'!$A$3:$Z$16</definedName>
    <definedName name="_xlnm.Print_Area" localSheetId="2">'CUADRO 1.1A'!$A$1:$O$36</definedName>
    <definedName name="_xlnm.Print_Area" localSheetId="3">'CUADRO 1.1B'!$A$1:$O$36</definedName>
    <definedName name="_xlnm.Print_Area" localSheetId="8">'CUADRO 1.6'!$A$1:$R$59</definedName>
    <definedName name="_xlnm.Print_Area" localSheetId="10">'CUADRO 1.8'!$A$1:$Y$80</definedName>
    <definedName name="_xlnm.Print_Area" localSheetId="11">'CUADRO 1.8 B'!$A$3:$Y$43</definedName>
    <definedName name="_xlnm.Print_Area" localSheetId="12">'CUADRO 1.8 C'!$A$1:$Z$61</definedName>
    <definedName name="_xlnm.Print_Area" localSheetId="13">'CUADRO 1.9'!$A$1:$Y$55</definedName>
    <definedName name="_xlnm.Print_Area" localSheetId="14">'CUADRO 1.9 B'!$A$1:$Y$46</definedName>
    <definedName name="_xlnm.Print_Area" localSheetId="15">'CUADRO 1.9 C'!$A$1:$Z$75</definedName>
    <definedName name="_xlnm.Print_Area" localSheetId="0">'INDICE'!$A$1:$D$32</definedName>
    <definedName name="PAX_NACIONAL" localSheetId="5">'CUADRO 1,3'!$A$6:$N$27</definedName>
    <definedName name="PAX_NACIONAL" localSheetId="6">'CUADRO 1,4'!$A$6:$T$37</definedName>
    <definedName name="PAX_NACIONAL" localSheetId="7">'CUADRO 1,5'!$A$6:$T$43</definedName>
    <definedName name="PAX_NACIONAL" localSheetId="9">'CUADRO 1,7'!$A$6:$N$46</definedName>
    <definedName name="PAX_NACIONAL" localSheetId="16">'CUADRO 1.10'!$A$6:$U$58</definedName>
    <definedName name="PAX_NACIONAL" localSheetId="17">'CUADRO 1.11'!$A$6:$U$63</definedName>
    <definedName name="PAX_NACIONAL" localSheetId="18">'CUADRO 1.12'!$A$7:$U$23</definedName>
    <definedName name="PAX_NACIONAL" localSheetId="19">'CUADRO 1.13'!$A$6:$U$14</definedName>
    <definedName name="PAX_NACIONAL" localSheetId="8">'CUADRO 1.6'!$A$6:$N$57</definedName>
    <definedName name="PAX_NACIONAL" localSheetId="10">'CUADRO 1.8'!$A$6:$T$76</definedName>
    <definedName name="PAX_NACIONAL" localSheetId="11">'CUADRO 1.8 B'!$A$6:$T$40</definedName>
    <definedName name="PAX_NACIONAL" localSheetId="12">'CUADRO 1.8 C'!$A$6:$T$58</definedName>
    <definedName name="PAX_NACIONAL" localSheetId="13">'CUADRO 1.9'!$A$6:$T$51</definedName>
    <definedName name="PAX_NACIONAL" localSheetId="14">'CUADRO 1.9 B'!$A$6:$T$41</definedName>
    <definedName name="PAX_NACIONAL" localSheetId="15">'CUADRO 1.9 C'!$A$6:$T$70</definedName>
    <definedName name="PAX_NACIONAL">'CUADRO 1,2'!$A$6:$N$26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<sst xmlns="http://schemas.openxmlformats.org/spreadsheetml/2006/main" count="1563" uniqueCount="470">
  <si>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</si>
  <si>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</si>
  <si>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</si>
  <si>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</si>
  <si>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</si>
  <si>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</si>
  <si>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</si>
  <si>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</si>
  <si>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</si>
  <si>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</si>
  <si>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</si>
  <si>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</si>
  <si>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</si>
  <si>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</si>
  <si>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</si>
  <si>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</si>
  <si>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</si>
  <si>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</si>
  <si>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</si>
  <si>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</si>
  <si>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</si>
  <si>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</si>
  <si>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</si>
  <si>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</si>
  <si>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</si>
  <si>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</si>
  <si>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</si>
  <si>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</si>
  <si>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</si>
  <si>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</si>
  <si>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</si>
  <si>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</si>
  <si>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</si>
  <si>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</si>
  <si>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</si>
  <si>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</si>
  <si>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</si>
  <si>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</si>
  <si>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</si>
  <si>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</si>
  <si>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</si>
  <si>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</si>
  <si>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</si>
  <si>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</si>
  <si>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</si>
  <si>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</si>
  <si>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</si>
  <si>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</si>
  <si>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</si>
  <si>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</si>
  <si>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</si>
  <si>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</si>
  <si>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</si>
  <si>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</si>
  <si>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</si>
  <si>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</si>
  <si>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</si>
  <si>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</si>
  <si>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</si>
  <si>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</si>
  <si>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</si>
  <si>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</si>
  <si>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</si>
  <si>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</si>
  <si>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</si>
  <si>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</si>
  <si>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</si>
  <si>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</si>
  <si>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</si>
  <si>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</si>
  <si>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</si>
  <si>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</si>
  <si>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</si>
  <si>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</si>
  <si>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</si>
  <si>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</si>
  <si>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</si>
  <si>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</si>
  <si>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</si>
  <si>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</si>
  <si>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</si>
  <si>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</si>
  <si>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</si>
  <si>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</si>
  <si>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</si>
  <si>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</si>
  <si>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</si>
  <si>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</si>
  <si>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</si>
  <si>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</si>
  <si>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</si>
  <si>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</si>
  <si>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</si>
  <si>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</si>
  <si>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</si>
  <si>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</si>
  <si>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</si>
  <si>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</si>
  <si>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</si>
  <si>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</si>
  <si>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</si>
  <si>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</si>
  <si>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</si>
  <si>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</si>
  <si>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</si>
  <si>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</si>
  <si>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</si>
  <si>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</si>
  <si>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</si>
  <si>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</si>
  <si>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</si>
  <si>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</si>
  <si>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</si>
  <si>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</si>
  <si>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</si>
  <si>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</si>
  <si>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</si>
  <si>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</si>
  <si>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</si>
  <si>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</si>
  <si>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</si>
  <si>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</si>
  <si>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</si>
  <si>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</si>
  <si>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</si>
  <si>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</si>
  <si>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</si>
  <si>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</si>
  <si>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</si>
  <si>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</si>
  <si>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</si>
  <si>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</si>
  <si>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</si>
  <si>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</si>
  <si>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</si>
  <si>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</si>
  <si>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</si>
  <si>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</si>
  <si>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</si>
  <si>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</si>
  <si>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</si>
  <si>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</si>
  <si>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</si>
  <si>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</si>
  <si>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situación afecta principalmente las rutas hacia SJO, LIM, BUE y UIO.</t>
  </si>
  <si>
    <t xml:space="preserve">Desde el mes de noviembre las aerolíneas TACA - PERU y LACSA realizaron modificaciones a sus sistemas de información y por lo tanto solo reportaron información en las rutas autorizadas por la autoridad aeronáutica, sin incluir otros destinos. Esta </t>
  </si>
  <si>
    <t>Ruta</t>
  </si>
  <si>
    <t>Información provisional.</t>
  </si>
  <si>
    <t>Este boletín no incluye la información de algunos aerotaxis que históricamente han movilizado un promedio mensual de 500 pasajeros.</t>
  </si>
  <si>
    <t>Avianca</t>
  </si>
  <si>
    <t>Aires</t>
  </si>
  <si>
    <t>Copa Airlines Colombia</t>
  </si>
  <si>
    <t>Satena</t>
  </si>
  <si>
    <t>Easy Fly</t>
  </si>
  <si>
    <t>Searca</t>
  </si>
  <si>
    <t>Aer. Antioquia</t>
  </si>
  <si>
    <t>Taxcaldas</t>
  </si>
  <si>
    <t>Sarpa</t>
  </si>
  <si>
    <t>Petroleum</t>
  </si>
  <si>
    <t>Sadelca</t>
  </si>
  <si>
    <t>Alpes</t>
  </si>
  <si>
    <t>Arall</t>
  </si>
  <si>
    <t>Otras</t>
  </si>
  <si>
    <t>Aerosucre</t>
  </si>
  <si>
    <t>LAS</t>
  </si>
  <si>
    <t>CV Cargo</t>
  </si>
  <si>
    <t>Aer Caribe</t>
  </si>
  <si>
    <t>Selva</t>
  </si>
  <si>
    <t>Tampa</t>
  </si>
  <si>
    <t>Air Colombia</t>
  </si>
  <si>
    <t>Sky Lease I.</t>
  </si>
  <si>
    <t>American</t>
  </si>
  <si>
    <t>Aerogal</t>
  </si>
  <si>
    <t>Iberia</t>
  </si>
  <si>
    <t>Spirit Airlines</t>
  </si>
  <si>
    <t>Taca</t>
  </si>
  <si>
    <t>Lan Peru</t>
  </si>
  <si>
    <t>Air France</t>
  </si>
  <si>
    <t>Lan Chile</t>
  </si>
  <si>
    <t>Lacsa</t>
  </si>
  <si>
    <t>Copa</t>
  </si>
  <si>
    <t>Lufthansa</t>
  </si>
  <si>
    <t>Delta</t>
  </si>
  <si>
    <t>TAM</t>
  </si>
  <si>
    <t>Jetblue</t>
  </si>
  <si>
    <t>Aerol. Argentinas</t>
  </si>
  <si>
    <t>Air Canada</t>
  </si>
  <si>
    <t>Aeromexico</t>
  </si>
  <si>
    <t>Air Transat</t>
  </si>
  <si>
    <t>Taca International Airlines S.A</t>
  </si>
  <si>
    <t>Tame</t>
  </si>
  <si>
    <t>Conviasa</t>
  </si>
  <si>
    <t>Insel Air</t>
  </si>
  <si>
    <t>Centurion</t>
  </si>
  <si>
    <t>Linea A. Carguera de Col</t>
  </si>
  <si>
    <t>Ups</t>
  </si>
  <si>
    <t>Martinair</t>
  </si>
  <si>
    <t>Airborne Express. Inc</t>
  </si>
  <si>
    <t>Florida West</t>
  </si>
  <si>
    <t>Absa</t>
  </si>
  <si>
    <t>Mas Air</t>
  </si>
  <si>
    <t>Cargolux</t>
  </si>
  <si>
    <t>Fedex</t>
  </si>
  <si>
    <t>Vensecar C.A.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</si>
  <si>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</si>
  <si>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</si>
  <si>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</si>
  <si>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</si>
  <si>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</si>
  <si>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</si>
  <si>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</si>
  <si>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BOG-CUC-BOG</t>
  </si>
  <si>
    <t>BOG-ADZ-BOG</t>
  </si>
  <si>
    <t>BOG-MTR-BOG</t>
  </si>
  <si>
    <t>BOG-EYP-BOG</t>
  </si>
  <si>
    <t>BOG-NVA-BOG</t>
  </si>
  <si>
    <t>CTG-MDE-CTG</t>
  </si>
  <si>
    <t>BOG-AXM-BOG</t>
  </si>
  <si>
    <t>BOG-VUP-BOG</t>
  </si>
  <si>
    <t>CLO-MDE-CLO</t>
  </si>
  <si>
    <t>BOG-EJA-BOG</t>
  </si>
  <si>
    <t>APO-EOH-APO</t>
  </si>
  <si>
    <t>BOG-MZL-BOG</t>
  </si>
  <si>
    <t>ADZ-MDE-ADZ</t>
  </si>
  <si>
    <t>EOH-UIB-EOH</t>
  </si>
  <si>
    <t>BOG-PSO-BOG</t>
  </si>
  <si>
    <t>BAQ-MDE-BAQ</t>
  </si>
  <si>
    <t>CLO-CTG-CLO</t>
  </si>
  <si>
    <t>ADZ-CLO-ADZ</t>
  </si>
  <si>
    <t>BOG-LET-BOG</t>
  </si>
  <si>
    <t>EOH-MTR-EOH</t>
  </si>
  <si>
    <t>BOG-IBE-BOG</t>
  </si>
  <si>
    <t>CLO-BAQ-CLO</t>
  </si>
  <si>
    <t>MDE-SMR-MDE</t>
  </si>
  <si>
    <t>BOG-EOH-BOG</t>
  </si>
  <si>
    <t>BOG-AUC-BOG</t>
  </si>
  <si>
    <t>BOG-PPN-BOG</t>
  </si>
  <si>
    <t>BOG-RCH-BOG</t>
  </si>
  <si>
    <t>CUC-BGA-CUC</t>
  </si>
  <si>
    <t>CLO-SMR-CLO</t>
  </si>
  <si>
    <t>ADZ-CTG-ADZ</t>
  </si>
  <si>
    <t>EOH-PEI-EOH</t>
  </si>
  <si>
    <t>ADZ-PVA-ADZ</t>
  </si>
  <si>
    <t>BOG-FLA-BOG</t>
  </si>
  <si>
    <t>BOG-UIB-BOG</t>
  </si>
  <si>
    <t>OTRAS</t>
  </si>
  <si>
    <t>CLO-TCO-CLO</t>
  </si>
  <si>
    <t>ADZ-PEI-ADZ</t>
  </si>
  <si>
    <t>ADZ-BGA-ADZ</t>
  </si>
  <si>
    <t>BOG-MIA-BOG</t>
  </si>
  <si>
    <t>MDE-MIA-MDE</t>
  </si>
  <si>
    <t>BOG-FLL-BOG</t>
  </si>
  <si>
    <t>BOG-IAH-BOG</t>
  </si>
  <si>
    <t>CLO-MIA-CLO</t>
  </si>
  <si>
    <t>BOG-JFK-BOG</t>
  </si>
  <si>
    <t>BOG-ORL-BOG</t>
  </si>
  <si>
    <t>MDE-FLL-MDE</t>
  </si>
  <si>
    <t>BAQ-MIA-BAQ</t>
  </si>
  <si>
    <t>BOG-YYZ-BOG</t>
  </si>
  <si>
    <t>BOG-EWR-BOG</t>
  </si>
  <si>
    <t>CTG-FLL-CTG</t>
  </si>
  <si>
    <t>BOG-ATL-BOG</t>
  </si>
  <si>
    <t>MDE-JFK-MDE</t>
  </si>
  <si>
    <t>AXM-FLL-AXM</t>
  </si>
  <si>
    <t>BOG-LIM-BOG</t>
  </si>
  <si>
    <t>BOG-UIO-BOG</t>
  </si>
  <si>
    <t>BOG-CCS-BOG</t>
  </si>
  <si>
    <t>BOG-SCL-BOG</t>
  </si>
  <si>
    <t>BOG-GRU-BOG</t>
  </si>
  <si>
    <t>BOG-BUE-BOG</t>
  </si>
  <si>
    <t>BOG-GYE-BOG</t>
  </si>
  <si>
    <t>BOG-SAO-BOG</t>
  </si>
  <si>
    <t>MDE-UIO-MDE</t>
  </si>
  <si>
    <t>BOG-VLN-BOG</t>
  </si>
  <si>
    <t>MDE-CCS-MDE</t>
  </si>
  <si>
    <t>MDE-LIM-MDE</t>
  </si>
  <si>
    <t>BOG-RIO-BOG</t>
  </si>
  <si>
    <t>CTG-CCS-CTG</t>
  </si>
  <si>
    <t>CLO-UIO-CLO</t>
  </si>
  <si>
    <t>CLO-CCS-CLO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</si>
  <si>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</si>
  <si>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</si>
  <si>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</si>
  <si>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</si>
  <si>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</si>
  <si>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</si>
  <si>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</si>
  <si>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CTG-MAD-CTG</t>
  </si>
  <si>
    <t>CLO-BCN-CLO</t>
  </si>
  <si>
    <t>BAQ-MAD-BAQ</t>
  </si>
  <si>
    <t>BOG-PTY-BOG</t>
  </si>
  <si>
    <t>BOG-MEX-BOG</t>
  </si>
  <si>
    <t>MDE-PTY-MDE</t>
  </si>
  <si>
    <t>CLO-PTY-CLO</t>
  </si>
  <si>
    <t>BAQ-PTY-BAQ</t>
  </si>
  <si>
    <t>CTG-PTY-CTG</t>
  </si>
  <si>
    <t>BOG-SJO-BOG</t>
  </si>
  <si>
    <t>ADZ-PTY-ADZ</t>
  </si>
  <si>
    <t>BOG-SDQ-BOG</t>
  </si>
  <si>
    <t>BOG-PUJ-BOG</t>
  </si>
  <si>
    <t>BOG-CUR-BOG</t>
  </si>
  <si>
    <t>BOG-AUA-BOG</t>
  </si>
  <si>
    <t>BOG-HAV-BOG</t>
  </si>
  <si>
    <t>MDE-CUR-MDE</t>
  </si>
  <si>
    <t>CLO-AUA-CLO</t>
  </si>
  <si>
    <t>ESTADOS UNIDOS</t>
  </si>
  <si>
    <t>CANADA</t>
  </si>
  <si>
    <t>ECUADOR</t>
  </si>
  <si>
    <t>PERU</t>
  </si>
  <si>
    <t>VENEZUELA</t>
  </si>
  <si>
    <t>BRASIL</t>
  </si>
  <si>
    <t>CHILE</t>
  </si>
  <si>
    <t>ARGENTINA</t>
  </si>
  <si>
    <t>BOLIVIA</t>
  </si>
  <si>
    <t>ESPAÑA</t>
  </si>
  <si>
    <t>FRANCIA</t>
  </si>
  <si>
    <t>ALEMANIA</t>
  </si>
  <si>
    <t>INGLATERRA</t>
  </si>
  <si>
    <t>PANAMA</t>
  </si>
  <si>
    <t>MEXICO</t>
  </si>
  <si>
    <t>COSTA RICA</t>
  </si>
  <si>
    <t>EL SALVADOR</t>
  </si>
  <si>
    <t>REPUBLICA DOMINICANA</t>
  </si>
  <si>
    <t>ANTILLAS HOLANDESAS</t>
  </si>
  <si>
    <t>CUBA</t>
  </si>
  <si>
    <t>Cubana</t>
  </si>
  <si>
    <t>Tiara Air</t>
  </si>
  <si>
    <t>BOG-CPQ-BOG</t>
  </si>
  <si>
    <t>BOG-AMS-BOG</t>
  </si>
  <si>
    <t>BOG-LUX-BOG</t>
  </si>
  <si>
    <t>PUERTO RICO</t>
  </si>
  <si>
    <t>PARAGUAY</t>
  </si>
  <si>
    <t>URUGUAY</t>
  </si>
  <si>
    <t>HOLANDA</t>
  </si>
  <si>
    <t>LUXEMBURGO</t>
  </si>
  <si>
    <t>BARBADOS</t>
  </si>
  <si>
    <t>Lufthansa Cargo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</si>
  <si>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</si>
  <si>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</si>
  <si>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</si>
  <si>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</si>
  <si>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</si>
  <si>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</si>
  <si>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</si>
  <si>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</si>
  <si>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</si>
  <si>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</si>
  <si>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</si>
  <si>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</si>
  <si>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</si>
  <si>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</si>
  <si>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</si>
  <si>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</si>
  <si>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MEDELLIN</t>
  </si>
  <si>
    <t>MEDELLIN - OLAYA HERRERA</t>
  </si>
  <si>
    <t>CUCUTA</t>
  </si>
  <si>
    <t>CUCUTA - CAMILO DAZA</t>
  </si>
  <si>
    <t>PEREIRA</t>
  </si>
  <si>
    <t>PEREIRA - MATECAÑAS</t>
  </si>
  <si>
    <t>MONTERIA</t>
  </si>
  <si>
    <t>MONTERIA - LOS GARZONES</t>
  </si>
  <si>
    <t>EL YOPAL</t>
  </si>
  <si>
    <t>NEIVA</t>
  </si>
  <si>
    <t>NEIVA - BENITO SALAS</t>
  </si>
  <si>
    <t>ARMENIA</t>
  </si>
  <si>
    <t>ARMENIA - EL EDEN</t>
  </si>
  <si>
    <t>VALLEDUPAR</t>
  </si>
  <si>
    <t>VALLEDUPAR-ALFONSO LOPEZ P.</t>
  </si>
  <si>
    <t>QUIBDO</t>
  </si>
  <si>
    <t>QUIBDO - EL CARAÑO</t>
  </si>
  <si>
    <t>MANIZALES</t>
  </si>
  <si>
    <t>MANIZALES - LA NUBIA</t>
  </si>
  <si>
    <t>PASTO</t>
  </si>
  <si>
    <t>PASTO - ANTONIO NARIQO</t>
  </si>
  <si>
    <t>BARRANCABERMEJA</t>
  </si>
  <si>
    <t>BARRANCABERMEJA-YARIGUIES</t>
  </si>
  <si>
    <t>CAREPA</t>
  </si>
  <si>
    <t>ANTONIO ROLDAN BETANCOURT</t>
  </si>
  <si>
    <t>IBAGUE</t>
  </si>
  <si>
    <t>IBAGUE - PERALES</t>
  </si>
  <si>
    <t>LETICIA</t>
  </si>
  <si>
    <t>LETICIA-ALFREDO VASQUEZ COBO</t>
  </si>
  <si>
    <t>VILLAVICENCIO</t>
  </si>
  <si>
    <t>VANGUARDIA</t>
  </si>
  <si>
    <t>ARAUCA - MUNICIPIO</t>
  </si>
  <si>
    <t>ARAUCA - SANTIAGO PEREZ QUIROZ</t>
  </si>
  <si>
    <t>PUERTO GAITAN</t>
  </si>
  <si>
    <t>MORELIA</t>
  </si>
  <si>
    <t>RIOHACHA</t>
  </si>
  <si>
    <t>RIOHACHA-ALMIRANTE PADILLA</t>
  </si>
  <si>
    <t>POPAYAN</t>
  </si>
  <si>
    <t>POPAYAN - GMOLEON VALENCIA</t>
  </si>
  <si>
    <t>FLORENCIA</t>
  </si>
  <si>
    <t>GUSTAVO ARTUNDUAGA PAREDES</t>
  </si>
  <si>
    <t>TUMACO</t>
  </si>
  <si>
    <t>TUMACO - LA FLORIDA</t>
  </si>
  <si>
    <t>PROVIDENCIA</t>
  </si>
  <si>
    <t>PROVIDENCIA- EL EMBRUJO</t>
  </si>
  <si>
    <t>MAICAO</t>
  </si>
  <si>
    <t>JORGE ISAACS (ANTES LA MINA)</t>
  </si>
  <si>
    <t>PUERTO ASIS</t>
  </si>
  <si>
    <t>PUERTO ASIS - 3 DE MAYO</t>
  </si>
  <si>
    <t>PUERTO CARRENO</t>
  </si>
  <si>
    <t>CARREÑO-GERMAN OLANO</t>
  </si>
  <si>
    <t>MITU</t>
  </si>
  <si>
    <t>COROZAL</t>
  </si>
  <si>
    <t>COROZAL - LAS BRUJAS</t>
  </si>
  <si>
    <t>CAUCASIA</t>
  </si>
  <si>
    <t>CAUCASIA- JUAN H. WHITE</t>
  </si>
  <si>
    <t>PUERTO INIRIDA</t>
  </si>
  <si>
    <t>PUERTO INIRIDA - CESAR GAVIRIA TRUJ</t>
  </si>
  <si>
    <t>URIBIA</t>
  </si>
  <si>
    <t>PUERTO BOLIVAR - PORTETE</t>
  </si>
  <si>
    <t>SAN JOSE DEL GUAVIARE</t>
  </si>
  <si>
    <t>BAHIA SOLANO</t>
  </si>
  <si>
    <t>BAHIA SOLANO - JOSE C. MUTIS</t>
  </si>
  <si>
    <t>GUAPI</t>
  </si>
  <si>
    <t>GUAPI - JUAN CASIANO</t>
  </si>
  <si>
    <t>NUQUI</t>
  </si>
  <si>
    <t>NUQUI - REYES MURILLO</t>
  </si>
  <si>
    <t>VILLA GARZON</t>
  </si>
  <si>
    <t>REMEDIOS</t>
  </si>
  <si>
    <t>REMEDIOS OTU</t>
  </si>
  <si>
    <t>CUMARIBO</t>
  </si>
  <si>
    <t>PUERTO BOYACA</t>
  </si>
  <si>
    <t>VELASQUEZ</t>
  </si>
  <si>
    <t>EL BAGRE</t>
  </si>
  <si>
    <t>SOLANO</t>
  </si>
  <si>
    <t>GUAINIA (BARRANCO MINAS)</t>
  </si>
  <si>
    <t>BARRANCO MINAS</t>
  </si>
  <si>
    <t>LA PRIMAVERA</t>
  </si>
  <si>
    <t>CARURU</t>
  </si>
  <si>
    <t>LA MACARENA</t>
  </si>
  <si>
    <t>LA MACARENA - META</t>
  </si>
  <si>
    <t>TARAIRA</t>
  </si>
  <si>
    <t>MIRAFLORES - GUAVIARE</t>
  </si>
  <si>
    <t>MIRAFLORES</t>
  </si>
  <si>
    <t>PUERTO LEGUIZAMO</t>
  </si>
  <si>
    <t>Boletín Origen-Destino Marzo 2012</t>
  </si>
  <si>
    <t>La aerolíneaContinental Airlines suspendió sus operaciones en Colombia.  De manera simultánea la aerolínea United Airlines inició operaciones en Colombia con el itinerario</t>
  </si>
  <si>
    <t>Ene- Mar 2011</t>
  </si>
  <si>
    <t>Ene- Mar 2012</t>
  </si>
  <si>
    <t>Mar 2012 - Mar 2011</t>
  </si>
  <si>
    <t>Ene - Mar 2012 / Ene - Mar 2011</t>
  </si>
  <si>
    <t>Marzo 2012</t>
  </si>
  <si>
    <t>Marzo 2011</t>
  </si>
  <si>
    <t>Enero - Marzo 2012</t>
  </si>
  <si>
    <t>Enero - Marzo 2011</t>
  </si>
  <si>
    <t>Alas de Colombia</t>
  </si>
  <si>
    <t>Aerupia</t>
  </si>
  <si>
    <t>Saer</t>
  </si>
  <si>
    <t>Aero Apoyo</t>
  </si>
  <si>
    <t>Aeromenegua</t>
  </si>
  <si>
    <t>United Airlines</t>
  </si>
  <si>
    <t>CTG-BGA-CTG</t>
  </si>
  <si>
    <t>CLO-PSO-CLO</t>
  </si>
  <si>
    <t>BOG-VVC-BOG</t>
  </si>
  <si>
    <t>CTG-PEI-CTG</t>
  </si>
  <si>
    <t>MDE-AUA-MDE</t>
  </si>
  <si>
    <t>HONDURAS</t>
  </si>
  <si>
    <t>SAN MARTIN</t>
  </si>
  <si>
    <t>MATUPA</t>
  </si>
  <si>
    <t>PIEDRAS</t>
  </si>
  <si>
    <t>AGUA BLANCA</t>
  </si>
  <si>
    <t>SARAVENA-COLONIZADORES</t>
  </si>
  <si>
    <t>BENEFICENCIA DEL TOLIMA</t>
  </si>
  <si>
    <t>LA PEDRERA</t>
  </si>
  <si>
    <t>GUERIMA</t>
  </si>
  <si>
    <t>que tenía autorizado Continental Airlines. Esta situación se refleja en las estadísticas a partir del mes de marzo de 2012.</t>
  </si>
  <si>
    <t>La aerolínea Ocean Air suspendió de manera voluntaria, sus operaciones en Colombia por un periodo de seis meses, a partir mes del mes de marzo de 2012.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</si>
</sst>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62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20" fillId="35" borderId="37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37" fontId="18" fillId="35" borderId="37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8" xfId="63" applyNumberFormat="1" applyFont="1" applyBorder="1">
      <alignment/>
      <protection/>
    </xf>
    <xf numFmtId="10" fontId="3" fillId="0" borderId="39" xfId="63" applyNumberFormat="1" applyFont="1" applyBorder="1">
      <alignment/>
      <protection/>
    </xf>
    <xf numFmtId="2" fontId="3" fillId="0" borderId="40" xfId="63" applyNumberFormat="1" applyFont="1" applyBorder="1" applyAlignment="1">
      <alignment horizontal="right"/>
      <protection/>
    </xf>
    <xf numFmtId="0" fontId="3" fillId="0" borderId="41" xfId="63" applyNumberFormat="1" applyFont="1" applyBorder="1" quotePrefix="1">
      <alignment/>
      <protection/>
    </xf>
    <xf numFmtId="2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3" fontId="3" fillId="0" borderId="44" xfId="63" applyNumberFormat="1" applyFont="1" applyBorder="1">
      <alignment/>
      <protection/>
    </xf>
    <xf numFmtId="10" fontId="3" fillId="0" borderId="45" xfId="63" applyNumberFormat="1" applyFont="1" applyBorder="1">
      <alignment/>
      <protection/>
    </xf>
    <xf numFmtId="2" fontId="3" fillId="0" borderId="42" xfId="63" applyNumberFormat="1" applyFont="1" applyBorder="1" applyAlignment="1">
      <alignment horizontal="right"/>
      <protection/>
    </xf>
    <xf numFmtId="0" fontId="3" fillId="0" borderId="46" xfId="63" applyNumberFormat="1" applyFont="1" applyBorder="1" quotePrefix="1">
      <alignment/>
      <protection/>
    </xf>
    <xf numFmtId="2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3" fontId="26" fillId="36" borderId="49" xfId="63" applyNumberFormat="1" applyFont="1" applyFill="1" applyBorder="1">
      <alignment/>
      <protection/>
    </xf>
    <xf numFmtId="10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3" fontId="26" fillId="36" borderId="52" xfId="63" applyNumberFormat="1" applyFont="1" applyFill="1" applyBorder="1">
      <alignment/>
      <protection/>
    </xf>
    <xf numFmtId="0" fontId="26" fillId="36" borderId="49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5" fillId="35" borderId="55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3" fontId="28" fillId="37" borderId="49" xfId="63" applyNumberFormat="1" applyFont="1" applyFill="1" applyBorder="1">
      <alignment/>
      <protection/>
    </xf>
    <xf numFmtId="10" fontId="28" fillId="37" borderId="50" xfId="63" applyNumberFormat="1" applyFont="1" applyFill="1" applyBorder="1">
      <alignment/>
      <protection/>
    </xf>
    <xf numFmtId="0" fontId="28" fillId="37" borderId="49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6" xfId="57" applyNumberFormat="1" applyFont="1" applyFill="1" applyBorder="1" applyAlignment="1">
      <alignment horizontal="right"/>
      <protection/>
    </xf>
    <xf numFmtId="3" fontId="12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3" fontId="6" fillId="0" borderId="60" xfId="57" applyNumberFormat="1" applyFont="1" applyFill="1" applyBorder="1">
      <alignment/>
      <protection/>
    </xf>
    <xf numFmtId="10" fontId="6" fillId="0" borderId="61" xfId="57" applyNumberFormat="1" applyFont="1" applyFill="1" applyBorder="1">
      <alignment/>
      <protection/>
    </xf>
    <xf numFmtId="3" fontId="6" fillId="0" borderId="62" xfId="57" applyNumberFormat="1" applyFont="1" applyFill="1" applyBorder="1">
      <alignment/>
      <protection/>
    </xf>
    <xf numFmtId="10" fontId="6" fillId="0" borderId="61" xfId="57" applyNumberFormat="1" applyFont="1" applyFill="1" applyBorder="1" applyAlignment="1">
      <alignment horizontal="right"/>
      <protection/>
    </xf>
    <xf numFmtId="0" fontId="6" fillId="0" borderId="63" xfId="57" applyFont="1" applyFill="1" applyBorder="1">
      <alignment/>
      <protection/>
    </xf>
    <xf numFmtId="10" fontId="6" fillId="0" borderId="64" xfId="57" applyNumberFormat="1" applyFont="1" applyFill="1" applyBorder="1" applyAlignment="1">
      <alignment horizontal="right"/>
      <protection/>
    </xf>
    <xf numFmtId="3" fontId="12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3" fontId="6" fillId="0" borderId="68" xfId="57" applyNumberFormat="1" applyFont="1" applyFill="1" applyBorder="1">
      <alignment/>
      <protection/>
    </xf>
    <xf numFmtId="10" fontId="6" fillId="0" borderId="69" xfId="57" applyNumberFormat="1" applyFont="1" applyFill="1" applyBorder="1">
      <alignment/>
      <protection/>
    </xf>
    <xf numFmtId="3" fontId="6" fillId="0" borderId="70" xfId="57" applyNumberFormat="1" applyFont="1" applyFill="1" applyBorder="1">
      <alignment/>
      <protection/>
    </xf>
    <xf numFmtId="10" fontId="6" fillId="0" borderId="69" xfId="57" applyNumberFormat="1" applyFont="1" applyFill="1" applyBorder="1" applyAlignment="1">
      <alignment horizontal="right"/>
      <protection/>
    </xf>
    <xf numFmtId="0" fontId="6" fillId="0" borderId="71" xfId="57" applyFont="1" applyFill="1" applyBorder="1">
      <alignment/>
      <protection/>
    </xf>
    <xf numFmtId="10" fontId="6" fillId="0" borderId="72" xfId="57" applyNumberFormat="1" applyFont="1" applyFill="1" applyBorder="1" applyAlignment="1">
      <alignment horizontal="right"/>
      <protection/>
    </xf>
    <xf numFmtId="3" fontId="12" fillId="0" borderId="73" xfId="57" applyNumberFormat="1" applyFont="1" applyFill="1" applyBorder="1">
      <alignment/>
      <protection/>
    </xf>
    <xf numFmtId="3" fontId="6" fillId="0" borderId="45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3" fontId="6" fillId="0" borderId="75" xfId="57" applyNumberFormat="1" applyFont="1" applyFill="1" applyBorder="1">
      <alignment/>
      <protection/>
    </xf>
    <xf numFmtId="10" fontId="6" fillId="0" borderId="76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10" fontId="6" fillId="0" borderId="76" xfId="57" applyNumberFormat="1" applyFont="1" applyFill="1" applyBorder="1" applyAlignment="1">
      <alignment horizontal="right"/>
      <protection/>
    </xf>
    <xf numFmtId="0" fontId="6" fillId="0" borderId="77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8" xfId="57" applyNumberFormat="1" applyFont="1" applyFill="1" applyBorder="1" applyAlignment="1">
      <alignment horizontal="right"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3" fontId="29" fillId="36" borderId="82" xfId="57" applyNumberFormat="1" applyFont="1" applyFill="1" applyBorder="1" applyAlignment="1">
      <alignment vertical="center"/>
      <protection/>
    </xf>
    <xf numFmtId="165" fontId="29" fillId="36" borderId="83" xfId="57" applyNumberFormat="1" applyFont="1" applyFill="1" applyBorder="1" applyAlignment="1">
      <alignment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10" fontId="29" fillId="36" borderId="83" xfId="57" applyNumberFormat="1" applyFont="1" applyFill="1" applyBorder="1" applyAlignment="1">
      <alignment horizontal="right" vertical="center"/>
      <protection/>
    </xf>
    <xf numFmtId="3" fontId="29" fillId="36" borderId="85" xfId="57" applyNumberFormat="1" applyFont="1" applyFill="1" applyBorder="1" applyAlignment="1">
      <alignment vertical="center"/>
      <protection/>
    </xf>
    <xf numFmtId="0" fontId="29" fillId="36" borderId="86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49" fontId="13" fillId="35" borderId="62" xfId="57" applyNumberFormat="1" applyFont="1" applyFill="1" applyBorder="1" applyAlignment="1">
      <alignment horizontal="center" vertical="center" wrapText="1"/>
      <protection/>
    </xf>
    <xf numFmtId="49" fontId="13" fillId="35" borderId="60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8" xfId="57" applyNumberFormat="1" applyFont="1" applyFill="1" applyBorder="1" applyAlignment="1">
      <alignment horizontal="right"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3" fontId="35" fillId="36" borderId="82" xfId="57" applyNumberFormat="1" applyFont="1" applyFill="1" applyBorder="1" applyAlignment="1">
      <alignment vertical="center"/>
      <protection/>
    </xf>
    <xf numFmtId="10" fontId="35" fillId="36" borderId="83" xfId="57" applyNumberFormat="1" applyFont="1" applyFill="1" applyBorder="1" applyAlignment="1">
      <alignment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10" fontId="35" fillId="36" borderId="83" xfId="57" applyNumberFormat="1" applyFont="1" applyFill="1" applyBorder="1" applyAlignment="1">
      <alignment horizontal="right" vertical="center"/>
      <protection/>
    </xf>
    <xf numFmtId="3" fontId="35" fillId="36" borderId="85" xfId="57" applyNumberFormat="1" applyFont="1" applyFill="1" applyBorder="1" applyAlignment="1">
      <alignment vertical="center"/>
      <protection/>
    </xf>
    <xf numFmtId="0" fontId="35" fillId="36" borderId="86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7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8" xfId="64" applyNumberFormat="1" applyFont="1" applyBorder="1">
      <alignment/>
      <protection/>
    </xf>
    <xf numFmtId="10" fontId="3" fillId="0" borderId="89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90" xfId="64" applyNumberFormat="1" applyFont="1" applyBorder="1">
      <alignment/>
      <protection/>
    </xf>
    <xf numFmtId="0" fontId="3" fillId="0" borderId="91" xfId="64" applyNumberFormat="1" applyFont="1" applyBorder="1">
      <alignment/>
      <protection/>
    </xf>
    <xf numFmtId="10" fontId="3" fillId="0" borderId="9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3" fontId="3" fillId="0" borderId="44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10" fontId="3" fillId="0" borderId="43" xfId="64" applyNumberFormat="1" applyFont="1" applyBorder="1">
      <alignment/>
      <protection/>
    </xf>
    <xf numFmtId="3" fontId="3" fillId="0" borderId="75" xfId="64" applyNumberFormat="1" applyFont="1" applyBorder="1">
      <alignment/>
      <protection/>
    </xf>
    <xf numFmtId="0" fontId="3" fillId="0" borderId="77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3" xfId="64" applyNumberFormat="1" applyFont="1" applyFill="1" applyBorder="1" applyAlignment="1">
      <alignment vertical="center"/>
      <protection/>
    </xf>
    <xf numFmtId="3" fontId="28" fillId="37" borderId="94" xfId="64" applyNumberFormat="1" applyFont="1" applyFill="1" applyBorder="1" applyAlignment="1">
      <alignment vertical="center"/>
      <protection/>
    </xf>
    <xf numFmtId="10" fontId="28" fillId="37" borderId="95" xfId="64" applyNumberFormat="1" applyFont="1" applyFill="1" applyBorder="1" applyAlignment="1">
      <alignment vertical="center"/>
      <protection/>
    </xf>
    <xf numFmtId="3" fontId="28" fillId="37" borderId="96" xfId="64" applyNumberFormat="1" applyFont="1" applyFill="1" applyBorder="1" applyAlignment="1">
      <alignment vertical="center"/>
      <protection/>
    </xf>
    <xf numFmtId="10" fontId="28" fillId="37" borderId="97" xfId="64" applyNumberFormat="1" applyFont="1" applyFill="1" applyBorder="1" applyAlignment="1">
      <alignment vertical="center"/>
      <protection/>
    </xf>
    <xf numFmtId="3" fontId="28" fillId="37" borderId="98" xfId="64" applyNumberFormat="1" applyFont="1" applyFill="1" applyBorder="1" applyAlignment="1">
      <alignment vertical="center"/>
      <protection/>
    </xf>
    <xf numFmtId="0" fontId="28" fillId="37" borderId="99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100" xfId="64" applyNumberFormat="1" applyFont="1" applyFill="1" applyBorder="1">
      <alignment/>
      <protection/>
    </xf>
    <xf numFmtId="3" fontId="29" fillId="37" borderId="101" xfId="64" applyNumberFormat="1" applyFont="1" applyFill="1" applyBorder="1" applyAlignment="1">
      <alignment vertical="center"/>
      <protection/>
    </xf>
    <xf numFmtId="165" fontId="29" fillId="37" borderId="102" xfId="64" applyNumberFormat="1" applyFont="1" applyFill="1" applyBorder="1" applyAlignment="1">
      <alignment vertical="center"/>
      <protection/>
    </xf>
    <xf numFmtId="3" fontId="29" fillId="37" borderId="103" xfId="64" applyNumberFormat="1" applyFont="1" applyFill="1" applyBorder="1" applyAlignment="1">
      <alignment vertical="center"/>
      <protection/>
    </xf>
    <xf numFmtId="10" fontId="32" fillId="37" borderId="102" xfId="64" applyNumberFormat="1" applyFont="1" applyFill="1" applyBorder="1">
      <alignment/>
      <protection/>
    </xf>
    <xf numFmtId="3" fontId="29" fillId="37" borderId="104" xfId="64" applyNumberFormat="1" applyFont="1" applyFill="1" applyBorder="1" applyAlignment="1">
      <alignment vertical="center"/>
      <protection/>
    </xf>
    <xf numFmtId="0" fontId="29" fillId="37" borderId="105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6" xfId="57" applyNumberFormat="1" applyFont="1" applyFill="1" applyBorder="1" applyAlignment="1">
      <alignment horizontal="right"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3" fontId="12" fillId="38" borderId="109" xfId="57" applyNumberFormat="1" applyFont="1" applyFill="1" applyBorder="1">
      <alignment/>
      <protection/>
    </xf>
    <xf numFmtId="10" fontId="12" fillId="38" borderId="110" xfId="57" applyNumberFormat="1" applyFont="1" applyFill="1" applyBorder="1">
      <alignment/>
      <protection/>
    </xf>
    <xf numFmtId="10" fontId="12" fillId="38" borderId="110" xfId="57" applyNumberFormat="1" applyFont="1" applyFill="1" applyBorder="1" applyAlignment="1">
      <alignment horizontal="right"/>
      <protection/>
    </xf>
    <xf numFmtId="0" fontId="12" fillId="38" borderId="111" xfId="57" applyFont="1" applyFill="1" applyBorder="1">
      <alignment/>
      <protection/>
    </xf>
    <xf numFmtId="10" fontId="3" fillId="0" borderId="112" xfId="57" applyNumberFormat="1" applyFont="1" applyFill="1" applyBorder="1" applyAlignment="1">
      <alignment horizontal="right"/>
      <protection/>
    </xf>
    <xf numFmtId="3" fontId="3" fillId="0" borderId="67" xfId="57" applyNumberFormat="1" applyFont="1" applyFill="1" applyBorder="1">
      <alignment/>
      <protection/>
    </xf>
    <xf numFmtId="3" fontId="3" fillId="0" borderId="66" xfId="57" applyNumberFormat="1" applyFont="1" applyFill="1" applyBorder="1">
      <alignment/>
      <protection/>
    </xf>
    <xf numFmtId="3" fontId="3" fillId="0" borderId="113" xfId="57" applyNumberFormat="1" applyFont="1" applyFill="1" applyBorder="1">
      <alignment/>
      <protection/>
    </xf>
    <xf numFmtId="10" fontId="3" fillId="0" borderId="114" xfId="57" applyNumberFormat="1" applyFont="1" applyFill="1" applyBorder="1">
      <alignment/>
      <protection/>
    </xf>
    <xf numFmtId="3" fontId="3" fillId="0" borderId="70" xfId="57" applyNumberFormat="1" applyFont="1" applyFill="1" applyBorder="1">
      <alignment/>
      <protection/>
    </xf>
    <xf numFmtId="10" fontId="3" fillId="0" borderId="114" xfId="57" applyNumberFormat="1" applyFont="1" applyFill="1" applyBorder="1" applyAlignment="1">
      <alignment horizontal="right"/>
      <protection/>
    </xf>
    <xf numFmtId="0" fontId="3" fillId="0" borderId="71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5" xfId="57" applyNumberFormat="1" applyFont="1" applyFill="1" applyBorder="1" applyAlignment="1">
      <alignment horizontal="right"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3" fontId="12" fillId="38" borderId="118" xfId="57" applyNumberFormat="1" applyFont="1" applyFill="1" applyBorder="1" applyAlignment="1">
      <alignment vertical="center"/>
      <protection/>
    </xf>
    <xf numFmtId="10" fontId="12" fillId="38" borderId="119" xfId="57" applyNumberFormat="1" applyFont="1" applyFill="1" applyBorder="1" applyAlignment="1">
      <alignment vertical="center"/>
      <protection/>
    </xf>
    <xf numFmtId="10" fontId="12" fillId="38" borderId="119" xfId="57" applyNumberFormat="1" applyFont="1" applyFill="1" applyBorder="1" applyAlignment="1">
      <alignment horizontal="right" vertical="center"/>
      <protection/>
    </xf>
    <xf numFmtId="0" fontId="12" fillId="38" borderId="120" xfId="57" applyFont="1" applyFill="1" applyBorder="1" applyAlignment="1">
      <alignment vertical="center"/>
      <protection/>
    </xf>
    <xf numFmtId="10" fontId="3" fillId="0" borderId="92" xfId="57" applyNumberFormat="1" applyFont="1" applyFill="1" applyBorder="1" applyAlignment="1">
      <alignment horizontal="right"/>
      <protection/>
    </xf>
    <xf numFmtId="3" fontId="3" fillId="0" borderId="45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3" fontId="3" fillId="0" borderId="44" xfId="57" applyNumberFormat="1" applyFont="1" applyFill="1" applyBorder="1">
      <alignment/>
      <protection/>
    </xf>
    <xf numFmtId="10" fontId="3" fillId="0" borderId="42" xfId="57" applyNumberFormat="1" applyFont="1" applyFill="1" applyBorder="1">
      <alignment/>
      <protection/>
    </xf>
    <xf numFmtId="10" fontId="3" fillId="0" borderId="42" xfId="57" applyNumberFormat="1" applyFont="1" applyFill="1" applyBorder="1" applyAlignment="1">
      <alignment horizontal="right"/>
      <protection/>
    </xf>
    <xf numFmtId="0" fontId="3" fillId="0" borderId="77" xfId="57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121" xfId="57" applyNumberFormat="1" applyFont="1" applyFill="1" applyBorder="1" applyAlignment="1">
      <alignment horizontal="right"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3" fontId="3" fillId="0" borderId="124" xfId="57" applyNumberFormat="1" applyFont="1" applyFill="1" applyBorder="1">
      <alignment/>
      <protection/>
    </xf>
    <xf numFmtId="10" fontId="3" fillId="0" borderId="125" xfId="57" applyNumberFormat="1" applyFont="1" applyFill="1" applyBorder="1">
      <alignment/>
      <protection/>
    </xf>
    <xf numFmtId="10" fontId="3" fillId="0" borderId="125" xfId="57" applyNumberFormat="1" applyFont="1" applyFill="1" applyBorder="1" applyAlignment="1">
      <alignment horizontal="right"/>
      <protection/>
    </xf>
    <xf numFmtId="0" fontId="3" fillId="0" borderId="126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7" xfId="57" applyNumberFormat="1" applyFont="1" applyFill="1" applyBorder="1" applyAlignment="1">
      <alignment horizontal="right"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3" fontId="28" fillId="36" borderId="130" xfId="57" applyNumberFormat="1" applyFont="1" applyFill="1" applyBorder="1" applyAlignment="1">
      <alignment vertical="center"/>
      <protection/>
    </xf>
    <xf numFmtId="9" fontId="28" fillId="36" borderId="131" xfId="57" applyNumberFormat="1" applyFont="1" applyFill="1" applyBorder="1" applyAlignment="1">
      <alignment vertical="center"/>
      <protection/>
    </xf>
    <xf numFmtId="10" fontId="28" fillId="36" borderId="132" xfId="57" applyNumberFormat="1" applyFont="1" applyFill="1" applyBorder="1" applyAlignment="1">
      <alignment horizontal="right" vertical="center"/>
      <protection/>
    </xf>
    <xf numFmtId="0" fontId="28" fillId="36" borderId="133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59" xfId="57" applyNumberFormat="1" applyFont="1" applyFill="1" applyBorder="1" applyAlignment="1">
      <alignment horizontal="center" vertical="center" wrapText="1"/>
      <protection/>
    </xf>
    <xf numFmtId="49" fontId="12" fillId="35" borderId="62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6" xfId="57" applyNumberFormat="1" applyFont="1" applyFill="1" applyBorder="1" applyAlignment="1">
      <alignment horizontal="right"/>
      <protection/>
    </xf>
    <xf numFmtId="3" fontId="6" fillId="38" borderId="134" xfId="57" applyNumberFormat="1" applyFont="1" applyFill="1" applyBorder="1">
      <alignment/>
      <protection/>
    </xf>
    <xf numFmtId="3" fontId="6" fillId="38" borderId="135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3" fontId="6" fillId="38" borderId="109" xfId="57" applyNumberFormat="1" applyFont="1" applyFill="1" applyBorder="1">
      <alignment/>
      <protection/>
    </xf>
    <xf numFmtId="10" fontId="6" fillId="38" borderId="110" xfId="57" applyNumberFormat="1" applyFont="1" applyFill="1" applyBorder="1">
      <alignment/>
      <protection/>
    </xf>
    <xf numFmtId="10" fontId="6" fillId="38" borderId="110" xfId="57" applyNumberFormat="1" applyFont="1" applyFill="1" applyBorder="1" applyAlignment="1">
      <alignment horizontal="right"/>
      <protection/>
    </xf>
    <xf numFmtId="0" fontId="6" fillId="38" borderId="111" xfId="57" applyFont="1" applyFill="1" applyBorder="1">
      <alignment/>
      <protection/>
    </xf>
    <xf numFmtId="3" fontId="3" fillId="0" borderId="68" xfId="57" applyNumberFormat="1" applyFont="1" applyFill="1" applyBorder="1">
      <alignment/>
      <protection/>
    </xf>
    <xf numFmtId="3" fontId="3" fillId="0" borderId="136" xfId="57" applyNumberFormat="1" applyFont="1" applyFill="1" applyBorder="1">
      <alignment/>
      <protection/>
    </xf>
    <xf numFmtId="10" fontId="6" fillId="0" borderId="114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5" xfId="57" applyNumberFormat="1" applyFont="1" applyFill="1" applyBorder="1" applyAlignment="1">
      <alignment horizontal="right"/>
      <protection/>
    </xf>
    <xf numFmtId="3" fontId="6" fillId="38" borderId="137" xfId="57" applyNumberFormat="1" applyFont="1" applyFill="1" applyBorder="1">
      <alignment/>
      <protection/>
    </xf>
    <xf numFmtId="3" fontId="6" fillId="38" borderId="138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3" fontId="6" fillId="38" borderId="118" xfId="57" applyNumberFormat="1" applyFont="1" applyFill="1" applyBorder="1">
      <alignment/>
      <protection/>
    </xf>
    <xf numFmtId="10" fontId="6" fillId="38" borderId="119" xfId="57" applyNumberFormat="1" applyFont="1" applyFill="1" applyBorder="1">
      <alignment/>
      <protection/>
    </xf>
    <xf numFmtId="10" fontId="6" fillId="38" borderId="119" xfId="57" applyNumberFormat="1" applyFont="1" applyFill="1" applyBorder="1" applyAlignment="1">
      <alignment horizontal="right"/>
      <protection/>
    </xf>
    <xf numFmtId="0" fontId="6" fillId="38" borderId="120" xfId="57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75" xfId="57" applyNumberFormat="1" applyFont="1" applyFill="1" applyBorder="1">
      <alignment/>
      <protection/>
    </xf>
    <xf numFmtId="10" fontId="6" fillId="0" borderId="42" xfId="57" applyNumberFormat="1" applyFont="1" applyFill="1" applyBorder="1" applyAlignment="1">
      <alignment horizontal="right"/>
      <protection/>
    </xf>
    <xf numFmtId="3" fontId="3" fillId="0" borderId="140" xfId="57" applyNumberFormat="1" applyFont="1" applyFill="1" applyBorder="1">
      <alignment/>
      <protection/>
    </xf>
    <xf numFmtId="3" fontId="3" fillId="0" borderId="141" xfId="57" applyNumberFormat="1" applyFont="1" applyFill="1" applyBorder="1">
      <alignment/>
      <protection/>
    </xf>
    <xf numFmtId="3" fontId="3" fillId="0" borderId="142" xfId="57" applyNumberFormat="1" applyFont="1" applyFill="1" applyBorder="1">
      <alignment/>
      <protection/>
    </xf>
    <xf numFmtId="10" fontId="6" fillId="0" borderId="125" xfId="57" applyNumberFormat="1" applyFont="1" applyFill="1" applyBorder="1" applyAlignment="1">
      <alignment horizontal="right"/>
      <protection/>
    </xf>
    <xf numFmtId="10" fontId="29" fillId="8" borderId="127" xfId="57" applyNumberFormat="1" applyFont="1" applyFill="1" applyBorder="1" applyAlignment="1">
      <alignment horizontal="right"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3" fontId="29" fillId="8" borderId="145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6" xfId="57" applyNumberFormat="1" applyFont="1" applyFill="1" applyBorder="1" applyAlignment="1">
      <alignment vertical="center"/>
      <protection/>
    </xf>
    <xf numFmtId="10" fontId="29" fillId="8" borderId="147" xfId="57" applyNumberFormat="1" applyFont="1" applyFill="1" applyBorder="1" applyAlignment="1">
      <alignment vertical="center"/>
      <protection/>
    </xf>
    <xf numFmtId="10" fontId="29" fillId="8" borderId="147" xfId="57" applyNumberFormat="1" applyFont="1" applyFill="1" applyBorder="1" applyAlignment="1">
      <alignment horizontal="right" vertical="center"/>
      <protection/>
    </xf>
    <xf numFmtId="0" fontId="29" fillId="8" borderId="148" xfId="57" applyNumberFormat="1" applyFont="1" applyFill="1" applyBorder="1" applyAlignment="1">
      <alignment vertical="center"/>
      <protection/>
    </xf>
    <xf numFmtId="0" fontId="29" fillId="37" borderId="148" xfId="57" applyNumberFormat="1" applyFont="1" applyFill="1" applyBorder="1" applyAlignment="1">
      <alignment vertical="center"/>
      <protection/>
    </xf>
    <xf numFmtId="3" fontId="12" fillId="38" borderId="138" xfId="57" applyNumberFormat="1" applyFont="1" applyFill="1" applyBorder="1" applyAlignment="1">
      <alignment vertical="center"/>
      <protection/>
    </xf>
    <xf numFmtId="10" fontId="12" fillId="38" borderId="92" xfId="57" applyNumberFormat="1" applyFont="1" applyFill="1" applyBorder="1" applyAlignment="1">
      <alignment horizontal="right" vertical="center"/>
      <protection/>
    </xf>
    <xf numFmtId="3" fontId="12" fillId="38" borderId="74" xfId="57" applyNumberFormat="1" applyFont="1" applyFill="1" applyBorder="1" applyAlignment="1">
      <alignment vertical="center"/>
      <protection/>
    </xf>
    <xf numFmtId="3" fontId="12" fillId="38" borderId="45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10" fontId="12" fillId="38" borderId="42" xfId="57" applyNumberFormat="1" applyFont="1" applyFill="1" applyBorder="1" applyAlignment="1">
      <alignment vertical="center"/>
      <protection/>
    </xf>
    <xf numFmtId="10" fontId="12" fillId="38" borderId="42" xfId="57" applyNumberFormat="1" applyFont="1" applyFill="1" applyBorder="1" applyAlignment="1">
      <alignment horizontal="right" vertical="center"/>
      <protection/>
    </xf>
    <xf numFmtId="0" fontId="12" fillId="38" borderId="77" xfId="57" applyFont="1" applyFill="1" applyBorder="1" applyAlignment="1">
      <alignment vertical="center"/>
      <protection/>
    </xf>
    <xf numFmtId="10" fontId="28" fillId="36" borderId="149" xfId="57" applyNumberFormat="1" applyFont="1" applyFill="1" applyBorder="1" applyAlignment="1">
      <alignment horizontal="right" vertical="center"/>
      <protection/>
    </xf>
    <xf numFmtId="3" fontId="28" fillId="36" borderId="81" xfId="57" applyNumberFormat="1" applyFont="1" applyFill="1" applyBorder="1" applyAlignment="1">
      <alignment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85" xfId="57" applyNumberFormat="1" applyFont="1" applyFill="1" applyBorder="1" applyAlignment="1">
      <alignment vertical="center"/>
      <protection/>
    </xf>
    <xf numFmtId="165" fontId="28" fillId="36" borderId="150" xfId="57" applyNumberFormat="1" applyFont="1" applyFill="1" applyBorder="1" applyAlignment="1">
      <alignment vertical="center"/>
      <protection/>
    </xf>
    <xf numFmtId="0" fontId="28" fillId="36" borderId="86" xfId="57" applyNumberFormat="1" applyFont="1" applyFill="1" applyBorder="1" applyAlignment="1">
      <alignment vertical="center"/>
      <protection/>
    </xf>
    <xf numFmtId="10" fontId="29" fillId="36" borderId="127" xfId="57" applyNumberFormat="1" applyFont="1" applyFill="1" applyBorder="1" applyAlignment="1">
      <alignment horizontal="right" vertical="center"/>
      <protection/>
    </xf>
    <xf numFmtId="3" fontId="29" fillId="36" borderId="145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6" xfId="57" applyNumberFormat="1" applyFont="1" applyFill="1" applyBorder="1" applyAlignment="1">
      <alignment vertical="center"/>
      <protection/>
    </xf>
    <xf numFmtId="0" fontId="29" fillId="36" borderId="148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6" xfId="57" applyNumberFormat="1" applyFont="1" applyFill="1" applyBorder="1" applyAlignment="1">
      <alignment horizontal="right"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3" fontId="12" fillId="38" borderId="109" xfId="57" applyNumberFormat="1" applyFont="1" applyFill="1" applyBorder="1" applyAlignment="1">
      <alignment vertical="center"/>
      <protection/>
    </xf>
    <xf numFmtId="10" fontId="12" fillId="38" borderId="110" xfId="57" applyNumberFormat="1" applyFont="1" applyFill="1" applyBorder="1" applyAlignment="1">
      <alignment vertical="center"/>
      <protection/>
    </xf>
    <xf numFmtId="0" fontId="12" fillId="38" borderId="111" xfId="57" applyFont="1" applyFill="1" applyBorder="1" applyAlignment="1">
      <alignment vertical="center"/>
      <protection/>
    </xf>
    <xf numFmtId="165" fontId="29" fillId="36" borderId="147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7" xfId="56" applyFont="1" applyFill="1" applyBorder="1">
      <alignment/>
      <protection/>
    </xf>
    <xf numFmtId="0" fontId="112" fillId="3" borderId="36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51" xfId="56" applyFont="1" applyFill="1" applyBorder="1">
      <alignment/>
      <protection/>
    </xf>
    <xf numFmtId="0" fontId="112" fillId="3" borderId="76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2" xfId="56" applyFont="1" applyFill="1" applyBorder="1">
      <alignment/>
      <protection/>
    </xf>
    <xf numFmtId="0" fontId="45" fillId="36" borderId="153" xfId="45" applyFont="1" applyFill="1" applyBorder="1" applyAlignment="1" applyProtection="1">
      <alignment horizontal="left" indent="1"/>
      <protection/>
    </xf>
    <xf numFmtId="0" fontId="44" fillId="3" borderId="154" xfId="56" applyFont="1" applyFill="1" applyBorder="1">
      <alignment/>
      <protection/>
    </xf>
    <xf numFmtId="0" fontId="45" fillId="3" borderId="112" xfId="45" applyFont="1" applyFill="1" applyBorder="1" applyAlignment="1" applyProtection="1">
      <alignment horizontal="left" indent="1"/>
      <protection/>
    </xf>
    <xf numFmtId="0" fontId="44" fillId="36" borderId="154" xfId="56" applyFont="1" applyFill="1" applyBorder="1">
      <alignment/>
      <protection/>
    </xf>
    <xf numFmtId="0" fontId="45" fillId="36" borderId="112" xfId="45" applyFont="1" applyFill="1" applyBorder="1" applyAlignment="1" applyProtection="1">
      <alignment horizontal="left" indent="1"/>
      <protection/>
    </xf>
    <xf numFmtId="0" fontId="45" fillId="36" borderId="92" xfId="45" applyFont="1" applyFill="1" applyBorder="1" applyAlignment="1" applyProtection="1">
      <alignment horizontal="left" indent="1"/>
      <protection/>
    </xf>
    <xf numFmtId="0" fontId="116" fillId="7" borderId="155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6" xfId="59" applyFont="1" applyFill="1" applyBorder="1" applyAlignment="1">
      <alignment/>
      <protection/>
    </xf>
    <xf numFmtId="0" fontId="118" fillId="7" borderId="143" xfId="59" applyFont="1" applyFill="1" applyBorder="1" applyAlignment="1">
      <alignment/>
      <protection/>
    </xf>
    <xf numFmtId="0" fontId="119" fillId="7" borderId="156" xfId="59" applyFont="1" applyFill="1" applyBorder="1" applyAlignment="1">
      <alignment/>
      <protection/>
    </xf>
    <xf numFmtId="0" fontId="120" fillId="7" borderId="143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2" xfId="45" applyFont="1" applyFill="1" applyBorder="1" applyAlignment="1" applyProtection="1">
      <alignment horizontal="left" indent="1"/>
      <protection/>
    </xf>
    <xf numFmtId="0" fontId="45" fillId="0" borderId="157" xfId="45" applyFont="1" applyFill="1" applyBorder="1" applyAlignment="1" applyProtection="1">
      <alignment horizontal="left" indent="1"/>
      <protection/>
    </xf>
    <xf numFmtId="0" fontId="29" fillId="36" borderId="80" xfId="57" applyNumberFormat="1" applyFont="1" applyFill="1" applyBorder="1" applyAlignment="1">
      <alignment vertical="center"/>
      <protection/>
    </xf>
    <xf numFmtId="0" fontId="6" fillId="0" borderId="158" xfId="57" applyFont="1" applyFill="1" applyBorder="1">
      <alignment/>
      <protection/>
    </xf>
    <xf numFmtId="0" fontId="6" fillId="0" borderId="159" xfId="57" applyFont="1" applyFill="1" applyBorder="1">
      <alignment/>
      <protection/>
    </xf>
    <xf numFmtId="0" fontId="6" fillId="0" borderId="160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61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2" xfId="58" applyFont="1" applyFill="1" applyBorder="1">
      <alignment/>
      <protection/>
    </xf>
    <xf numFmtId="0" fontId="43" fillId="4" borderId="163" xfId="45" applyFont="1" applyFill="1" applyBorder="1" applyAlignment="1" applyProtection="1">
      <alignment horizontal="left" indent="1"/>
      <protection/>
    </xf>
    <xf numFmtId="0" fontId="45" fillId="3" borderId="164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" fontId="6" fillId="0" borderId="0" xfId="64" applyNumberFormat="1" applyFont="1" applyAlignment="1">
      <alignment horizontal="center" vertical="center" wrapText="1"/>
      <protection/>
    </xf>
    <xf numFmtId="10" fontId="14" fillId="38" borderId="115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" fontId="6" fillId="36" borderId="35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3" fillId="0" borderId="0" xfId="60" applyFont="1">
      <alignment/>
      <protection/>
    </xf>
    <xf numFmtId="10" fontId="29" fillId="36" borderId="156" xfId="57" applyNumberFormat="1" applyFont="1" applyFill="1" applyBorder="1" applyAlignment="1">
      <alignment horizontal="right" vertical="center"/>
      <protection/>
    </xf>
    <xf numFmtId="10" fontId="12" fillId="38" borderId="117" xfId="57" applyNumberFormat="1" applyFont="1" applyFill="1" applyBorder="1" applyAlignment="1">
      <alignment horizontal="right" vertical="center"/>
      <protection/>
    </xf>
    <xf numFmtId="10" fontId="3" fillId="0" borderId="66" xfId="57" applyNumberFormat="1" applyFont="1" applyFill="1" applyBorder="1" applyAlignment="1">
      <alignment horizontal="right"/>
      <protection/>
    </xf>
    <xf numFmtId="10" fontId="3" fillId="0" borderId="45" xfId="57" applyNumberFormat="1" applyFont="1" applyFill="1" applyBorder="1" applyAlignment="1">
      <alignment horizontal="right"/>
      <protection/>
    </xf>
    <xf numFmtId="10" fontId="12" fillId="38" borderId="108" xfId="57" applyNumberFormat="1" applyFont="1" applyFill="1" applyBorder="1" applyAlignment="1">
      <alignment horizontal="right" vertical="center"/>
      <protection/>
    </xf>
    <xf numFmtId="3" fontId="29" fillId="36" borderId="165" xfId="57" applyNumberFormat="1" applyFont="1" applyFill="1" applyBorder="1" applyAlignment="1">
      <alignment vertical="center"/>
      <protection/>
    </xf>
    <xf numFmtId="3" fontId="12" fillId="38" borderId="166" xfId="57" applyNumberFormat="1" applyFont="1" applyFill="1" applyBorder="1" applyAlignment="1">
      <alignment vertical="center"/>
      <protection/>
    </xf>
    <xf numFmtId="3" fontId="3" fillId="0" borderId="154" xfId="57" applyNumberFormat="1" applyFont="1" applyFill="1" applyBorder="1">
      <alignment/>
      <protection/>
    </xf>
    <xf numFmtId="3" fontId="3" fillId="0" borderId="167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6" xfId="60" applyFont="1" applyFill="1" applyBorder="1" applyAlignment="1" applyProtection="1">
      <alignment horizontal="center"/>
      <protection/>
    </xf>
    <xf numFmtId="37" fontId="3" fillId="0" borderId="127" xfId="60" applyFont="1" applyFill="1" applyBorder="1" applyProtection="1">
      <alignment/>
      <protection/>
    </xf>
    <xf numFmtId="37" fontId="3" fillId="0" borderId="168" xfId="60" applyFont="1" applyFill="1" applyBorder="1" applyProtection="1">
      <alignment/>
      <protection/>
    </xf>
    <xf numFmtId="3" fontId="3" fillId="0" borderId="127" xfId="60" applyNumberFormat="1" applyFont="1" applyFill="1" applyBorder="1" applyAlignment="1">
      <alignment horizontal="right"/>
      <protection/>
    </xf>
    <xf numFmtId="3" fontId="3" fillId="0" borderId="169" xfId="60" applyNumberFormat="1" applyFont="1" applyFill="1" applyBorder="1" applyAlignment="1">
      <alignment horizontal="right"/>
      <protection/>
    </xf>
    <xf numFmtId="2" fontId="6" fillId="0" borderId="169" xfId="60" applyNumberFormat="1" applyFont="1" applyFill="1" applyBorder="1" applyAlignment="1" applyProtection="1">
      <alignment horizontal="right" indent="1"/>
      <protection/>
    </xf>
    <xf numFmtId="2" fontId="6" fillId="0" borderId="127" xfId="60" applyNumberFormat="1" applyFont="1" applyFill="1" applyBorder="1" applyAlignment="1" applyProtection="1">
      <alignment horizontal="right" indent="1"/>
      <protection/>
    </xf>
    <xf numFmtId="2" fontId="6" fillId="0" borderId="87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6" xfId="57" applyNumberFormat="1" applyFont="1" applyFill="1" applyBorder="1" applyAlignment="1">
      <alignment vertical="center"/>
      <protection/>
    </xf>
    <xf numFmtId="10" fontId="12" fillId="38" borderId="117" xfId="57" applyNumberFormat="1" applyFont="1" applyFill="1" applyBorder="1" applyAlignment="1">
      <alignment vertical="center"/>
      <protection/>
    </xf>
    <xf numFmtId="10" fontId="3" fillId="0" borderId="66" xfId="57" applyNumberFormat="1" applyFont="1" applyFill="1" applyBorder="1">
      <alignment/>
      <protection/>
    </xf>
    <xf numFmtId="10" fontId="3" fillId="0" borderId="45" xfId="57" applyNumberFormat="1" applyFont="1" applyFill="1" applyBorder="1">
      <alignment/>
      <protection/>
    </xf>
    <xf numFmtId="10" fontId="12" fillId="38" borderId="108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40" xfId="63" applyNumberFormat="1" applyFont="1" applyBorder="1">
      <alignment/>
      <protection/>
    </xf>
    <xf numFmtId="3" fontId="29" fillId="37" borderId="146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5" xfId="57" applyNumberFormat="1" applyFont="1" applyFill="1" applyBorder="1" applyAlignment="1">
      <alignment vertical="center"/>
      <protection/>
    </xf>
    <xf numFmtId="165" fontId="29" fillId="37" borderId="147" xfId="57" applyNumberFormat="1" applyFont="1" applyFill="1" applyBorder="1" applyAlignment="1">
      <alignment vertical="center"/>
      <protection/>
    </xf>
    <xf numFmtId="10" fontId="29" fillId="37" borderId="127" xfId="57" applyNumberFormat="1" applyFont="1" applyFill="1" applyBorder="1" applyAlignment="1">
      <alignment horizontal="right" vertical="center"/>
      <protection/>
    </xf>
    <xf numFmtId="3" fontId="12" fillId="0" borderId="170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71" xfId="57" applyNumberFormat="1" applyFont="1" applyFill="1" applyBorder="1" applyAlignment="1">
      <alignment horizontal="right" vertical="center"/>
      <protection/>
    </xf>
    <xf numFmtId="3" fontId="3" fillId="0" borderId="37" xfId="60" applyNumberFormat="1" applyFont="1" applyFill="1" applyBorder="1" applyAlignment="1">
      <alignment horizontal="right"/>
      <protection/>
    </xf>
    <xf numFmtId="3" fontId="3" fillId="0" borderId="172" xfId="60" applyNumberFormat="1" applyFont="1" applyFill="1" applyBorder="1">
      <alignment/>
      <protection/>
    </xf>
    <xf numFmtId="3" fontId="3" fillId="0" borderId="172" xfId="60" applyNumberFormat="1" applyFont="1" applyFill="1" applyBorder="1" applyAlignment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7" xfId="60" applyFont="1" applyFill="1" applyBorder="1" applyAlignment="1" applyProtection="1">
      <alignment horizontal="right"/>
      <protection/>
    </xf>
    <xf numFmtId="37" fontId="3" fillId="0" borderId="172" xfId="60" applyFont="1" applyFill="1" applyBorder="1" applyAlignment="1" applyProtection="1">
      <alignment horizontal="right"/>
      <protection/>
    </xf>
    <xf numFmtId="37" fontId="3" fillId="0" borderId="36" xfId="60" applyFont="1" applyFill="1" applyBorder="1" applyProtection="1">
      <alignment/>
      <protection/>
    </xf>
    <xf numFmtId="37" fontId="3" fillId="0" borderId="37" xfId="60" applyFont="1" applyFill="1" applyBorder="1" applyProtection="1">
      <alignment/>
      <protection/>
    </xf>
    <xf numFmtId="37" fontId="3" fillId="0" borderId="153" xfId="60" applyFont="1" applyFill="1" applyBorder="1" applyProtection="1">
      <alignment/>
      <protection/>
    </xf>
    <xf numFmtId="37" fontId="13" fillId="35" borderId="108" xfId="60" applyFont="1" applyFill="1" applyBorder="1" applyAlignment="1" applyProtection="1">
      <alignment horizontal="center"/>
      <protection/>
    </xf>
    <xf numFmtId="37" fontId="13" fillId="35" borderId="173" xfId="60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7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1" xfId="64" applyNumberFormat="1" applyFont="1" applyBorder="1">
      <alignment/>
      <protection/>
    </xf>
    <xf numFmtId="3" fontId="3" fillId="0" borderId="68" xfId="64" applyNumberFormat="1" applyFont="1" applyBorder="1">
      <alignment/>
      <protection/>
    </xf>
    <xf numFmtId="3" fontId="3" fillId="0" borderId="113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3" fontId="3" fillId="0" borderId="70" xfId="64" applyNumberFormat="1" applyFont="1" applyBorder="1">
      <alignment/>
      <protection/>
    </xf>
    <xf numFmtId="10" fontId="3" fillId="0" borderId="114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34" fillId="40" borderId="174" xfId="46" applyNumberFormat="1" applyFont="1" applyFill="1" applyBorder="1" applyAlignment="1">
      <alignment/>
    </xf>
    <xf numFmtId="37" fontId="136" fillId="40" borderId="175" xfId="46" applyNumberFormat="1" applyFont="1" applyFill="1" applyBorder="1" applyAlignment="1">
      <alignment/>
    </xf>
    <xf numFmtId="0" fontId="44" fillId="0" borderId="154" xfId="56" applyFont="1" applyFill="1" applyBorder="1">
      <alignment/>
      <protection/>
    </xf>
    <xf numFmtId="0" fontId="44" fillId="0" borderId="176" xfId="56" applyFont="1" applyFill="1" applyBorder="1">
      <alignment/>
      <protection/>
    </xf>
    <xf numFmtId="0" fontId="40" fillId="39" borderId="177" xfId="56" applyFont="1" applyFill="1" applyBorder="1" applyAlignment="1">
      <alignment horizontal="center"/>
      <protection/>
    </xf>
    <xf numFmtId="0" fontId="40" fillId="39" borderId="178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79" xfId="45" applyNumberFormat="1" applyFont="1" applyFill="1" applyBorder="1" applyAlignment="1" applyProtection="1">
      <alignment horizontal="center"/>
      <protection/>
    </xf>
    <xf numFmtId="37" fontId="138" fillId="37" borderId="180" xfId="45" applyNumberFormat="1" applyFont="1" applyFill="1" applyBorder="1" applyAlignment="1" applyProtection="1">
      <alignment horizontal="center"/>
      <protection/>
    </xf>
    <xf numFmtId="37" fontId="18" fillId="35" borderId="37" xfId="60" applyFont="1" applyFill="1" applyBorder="1" applyAlignment="1">
      <alignment horizontal="center" vertical="center"/>
      <protection/>
    </xf>
    <xf numFmtId="37" fontId="18" fillId="35" borderId="35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7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3" xfId="60" applyFont="1" applyFill="1" applyBorder="1" applyAlignment="1">
      <alignment horizontal="center" vertical="center"/>
      <protection/>
    </xf>
    <xf numFmtId="0" fontId="17" fillId="0" borderId="87" xfId="55" applyFont="1" applyBorder="1" applyAlignment="1">
      <alignment horizontal="center" vertical="center"/>
      <protection/>
    </xf>
    <xf numFmtId="37" fontId="21" fillId="35" borderId="37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7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2" xfId="60" applyFont="1" applyFill="1" applyBorder="1" applyAlignment="1">
      <alignment horizontal="center" vertical="center"/>
      <protection/>
    </xf>
    <xf numFmtId="37" fontId="14" fillId="35" borderId="12" xfId="60" applyFont="1" applyFill="1" applyBorder="1" applyAlignment="1">
      <alignment horizontal="center" vertical="center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7" xfId="60" applyFont="1" applyFill="1" applyBorder="1" applyAlignment="1">
      <alignment horizontal="center" vertical="center"/>
      <protection/>
    </xf>
    <xf numFmtId="37" fontId="13" fillId="35" borderId="172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49" fontId="5" fillId="35" borderId="181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82" xfId="63" applyNumberFormat="1" applyFont="1" applyFill="1" applyBorder="1" applyAlignment="1">
      <alignment horizontal="center" vertical="center" wrapText="1"/>
      <protection/>
    </xf>
    <xf numFmtId="49" fontId="5" fillId="35" borderId="40" xfId="63" applyNumberFormat="1" applyFont="1" applyFill="1" applyBorder="1" applyAlignment="1">
      <alignment horizontal="center" vertical="center" wrapText="1"/>
      <protection/>
    </xf>
    <xf numFmtId="49" fontId="12" fillId="35" borderId="174" xfId="63" applyNumberFormat="1" applyFont="1" applyFill="1" applyBorder="1" applyAlignment="1">
      <alignment horizontal="center" vertical="center" wrapText="1"/>
      <protection/>
    </xf>
    <xf numFmtId="49" fontId="12" fillId="35" borderId="183" xfId="63" applyNumberFormat="1" applyFont="1" applyFill="1" applyBorder="1" applyAlignment="1">
      <alignment horizontal="center" vertical="center" wrapText="1"/>
      <protection/>
    </xf>
    <xf numFmtId="49" fontId="12" fillId="35" borderId="184" xfId="63" applyNumberFormat="1" applyFont="1" applyFill="1" applyBorder="1" applyAlignment="1">
      <alignment horizontal="center" vertical="center" wrapText="1"/>
      <protection/>
    </xf>
    <xf numFmtId="37" fontId="27" fillId="40" borderId="174" xfId="45" applyNumberFormat="1" applyFont="1" applyFill="1" applyBorder="1" applyAlignment="1" applyProtection="1">
      <alignment horizontal="center"/>
      <protection/>
    </xf>
    <xf numFmtId="37" fontId="27" fillId="40" borderId="183" xfId="45" applyNumberFormat="1" applyFont="1" applyFill="1" applyBorder="1" applyAlignment="1" applyProtection="1">
      <alignment horizontal="center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0" fontId="5" fillId="35" borderId="174" xfId="63" applyFont="1" applyFill="1" applyBorder="1" applyAlignment="1">
      <alignment horizontal="center"/>
      <protection/>
    </xf>
    <xf numFmtId="0" fontId="5" fillId="35" borderId="183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5" xfId="63" applyFont="1" applyFill="1" applyBorder="1" applyAlignment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21" fillId="35" borderId="186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5" xfId="63" applyFont="1" applyFill="1" applyBorder="1" applyAlignment="1">
      <alignment horizontal="center" vertical="center"/>
      <protection/>
    </xf>
    <xf numFmtId="0" fontId="18" fillId="35" borderId="41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87" xfId="63" applyFont="1" applyFill="1" applyBorder="1" applyAlignment="1">
      <alignment horizontal="center" vertical="center"/>
      <protection/>
    </xf>
    <xf numFmtId="1" fontId="5" fillId="35" borderId="186" xfId="63" applyNumberFormat="1" applyFont="1" applyFill="1" applyBorder="1" applyAlignment="1">
      <alignment horizontal="center" vertical="center" wrapText="1"/>
      <protection/>
    </xf>
    <xf numFmtId="1" fontId="5" fillId="35" borderId="188" xfId="63" applyNumberFormat="1" applyFont="1" applyFill="1" applyBorder="1" applyAlignment="1">
      <alignment horizontal="center" vertical="center" wrapText="1"/>
      <protection/>
    </xf>
    <xf numFmtId="1" fontId="5" fillId="35" borderId="41" xfId="63" applyNumberFormat="1" applyFont="1" applyFill="1" applyBorder="1" applyAlignment="1">
      <alignment horizontal="center" vertical="center" wrapText="1"/>
      <protection/>
    </xf>
    <xf numFmtId="49" fontId="13" fillId="35" borderId="46" xfId="57" applyNumberFormat="1" applyFont="1" applyFill="1" applyBorder="1" applyAlignment="1">
      <alignment horizontal="center" vertical="center" wrapText="1"/>
      <protection/>
    </xf>
    <xf numFmtId="49" fontId="13" fillId="35" borderId="158" xfId="57" applyNumberFormat="1" applyFont="1" applyFill="1" applyBorder="1" applyAlignment="1">
      <alignment horizontal="center" vertical="center" wrapText="1"/>
      <protection/>
    </xf>
    <xf numFmtId="49" fontId="13" fillId="35" borderId="189" xfId="57" applyNumberFormat="1" applyFont="1" applyFill="1" applyBorder="1" applyAlignment="1">
      <alignment horizontal="center" vertical="center" wrapText="1"/>
      <protection/>
    </xf>
    <xf numFmtId="49" fontId="13" fillId="35" borderId="190" xfId="57" applyNumberFormat="1" applyFont="1" applyFill="1" applyBorder="1" applyAlignment="1">
      <alignment horizontal="center" vertical="center" wrapText="1"/>
      <protection/>
    </xf>
    <xf numFmtId="49" fontId="18" fillId="35" borderId="191" xfId="57" applyNumberFormat="1" applyFont="1" applyFill="1" applyBorder="1" applyAlignment="1">
      <alignment horizontal="center" vertical="center" wrapText="1"/>
      <protection/>
    </xf>
    <xf numFmtId="0" fontId="31" fillId="0" borderId="170" xfId="57" applyFont="1" applyBorder="1" applyAlignment="1">
      <alignment horizontal="center" vertical="center" wrapText="1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49" fontId="13" fillId="35" borderId="193" xfId="57" applyNumberFormat="1" applyFont="1" applyFill="1" applyBorder="1" applyAlignment="1">
      <alignment horizontal="center" vertical="center" wrapText="1"/>
      <protection/>
    </xf>
    <xf numFmtId="37" fontId="34" fillId="40" borderId="174" xfId="46" applyNumberFormat="1" applyFont="1" applyFill="1" applyBorder="1" applyAlignment="1">
      <alignment horizontal="center"/>
    </xf>
    <xf numFmtId="37" fontId="34" fillId="40" borderId="175" xfId="46" applyNumberFormat="1" applyFont="1" applyFill="1" applyBorder="1" applyAlignment="1">
      <alignment horizontal="center"/>
    </xf>
    <xf numFmtId="0" fontId="21" fillId="35" borderId="37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0" fontId="21" fillId="35" borderId="36" xfId="57" applyFont="1" applyFill="1" applyBorder="1" applyAlignment="1">
      <alignment horizontal="center" vertical="center"/>
      <protection/>
    </xf>
    <xf numFmtId="1" fontId="13" fillId="35" borderId="194" xfId="57" applyNumberFormat="1" applyFont="1" applyFill="1" applyBorder="1" applyAlignment="1">
      <alignment horizontal="center" vertical="center" wrapText="1"/>
      <protection/>
    </xf>
    <xf numFmtId="0" fontId="14" fillId="35" borderId="71" xfId="57" applyFont="1" applyFill="1" applyBorder="1" applyAlignment="1">
      <alignment vertical="center"/>
      <protection/>
    </xf>
    <xf numFmtId="0" fontId="14" fillId="35" borderId="195" xfId="57" applyFont="1" applyFill="1" applyBorder="1" applyAlignment="1">
      <alignment vertical="center"/>
      <protection/>
    </xf>
    <xf numFmtId="0" fontId="14" fillId="35" borderId="63" xfId="57" applyFont="1" applyFill="1" applyBorder="1" applyAlignment="1">
      <alignment vertical="center"/>
      <protection/>
    </xf>
    <xf numFmtId="1" fontId="18" fillId="35" borderId="196" xfId="57" applyNumberFormat="1" applyFont="1" applyFill="1" applyBorder="1" applyAlignment="1">
      <alignment horizontal="center" vertical="center" wrapText="1"/>
      <protection/>
    </xf>
    <xf numFmtId="1" fontId="18" fillId="35" borderId="197" xfId="57" applyNumberFormat="1" applyFont="1" applyFill="1" applyBorder="1" applyAlignment="1">
      <alignment horizontal="center" vertical="center" wrapText="1"/>
      <protection/>
    </xf>
    <xf numFmtId="0" fontId="30" fillId="35" borderId="56" xfId="57" applyFont="1" applyFill="1" applyBorder="1" applyAlignment="1">
      <alignment horizontal="center" vertical="center" wrapText="1"/>
      <protection/>
    </xf>
    <xf numFmtId="49" fontId="18" fillId="35" borderId="55" xfId="57" applyNumberFormat="1" applyFont="1" applyFill="1" applyBorder="1" applyAlignment="1">
      <alignment horizontal="center" vertical="center" wrapText="1"/>
      <protection/>
    </xf>
    <xf numFmtId="49" fontId="18" fillId="35" borderId="53" xfId="57" applyNumberFormat="1" applyFont="1" applyFill="1" applyBorder="1" applyAlignment="1">
      <alignment horizontal="center" vertical="center" wrapText="1"/>
      <protection/>
    </xf>
    <xf numFmtId="49" fontId="18" fillId="35" borderId="198" xfId="57" applyNumberFormat="1" applyFont="1" applyFill="1" applyBorder="1" applyAlignment="1">
      <alignment horizontal="center" vertical="center" wrapText="1"/>
      <protection/>
    </xf>
    <xf numFmtId="49" fontId="13" fillId="35" borderId="199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4" xfId="57" applyNumberFormat="1" applyFont="1" applyFill="1" applyBorder="1" applyAlignment="1">
      <alignment horizontal="center" vertical="center" wrapText="1"/>
      <protection/>
    </xf>
    <xf numFmtId="0" fontId="19" fillId="35" borderId="130" xfId="57" applyFont="1" applyFill="1" applyBorder="1" applyAlignment="1">
      <alignment horizontal="center"/>
      <protection/>
    </xf>
    <xf numFmtId="0" fontId="19" fillId="35" borderId="200" xfId="57" applyFont="1" applyFill="1" applyBorder="1" applyAlignment="1">
      <alignment horizontal="center"/>
      <protection/>
    </xf>
    <xf numFmtId="0" fontId="19" fillId="35" borderId="201" xfId="57" applyFont="1" applyFill="1" applyBorder="1" applyAlignment="1">
      <alignment horizontal="center"/>
      <protection/>
    </xf>
    <xf numFmtId="0" fontId="19" fillId="35" borderId="132" xfId="57" applyFont="1" applyFill="1" applyBorder="1" applyAlignment="1">
      <alignment horizontal="center"/>
      <protection/>
    </xf>
    <xf numFmtId="0" fontId="19" fillId="35" borderId="202" xfId="57" applyFont="1" applyFill="1" applyBorder="1" applyAlignment="1">
      <alignment horizont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1" fontId="13" fillId="35" borderId="186" xfId="63" applyNumberFormat="1" applyFont="1" applyFill="1" applyBorder="1" applyAlignment="1">
      <alignment horizontal="center" vertical="center" wrapText="1"/>
      <protection/>
    </xf>
    <xf numFmtId="1" fontId="13" fillId="35" borderId="188" xfId="63" applyNumberFormat="1" applyFont="1" applyFill="1" applyBorder="1" applyAlignment="1">
      <alignment horizontal="center" vertical="center" wrapText="1"/>
      <protection/>
    </xf>
    <xf numFmtId="1" fontId="13" fillId="35" borderId="41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4" xfId="63" applyFont="1" applyFill="1" applyBorder="1" applyAlignment="1">
      <alignment horizontal="center"/>
      <protection/>
    </xf>
    <xf numFmtId="0" fontId="12" fillId="35" borderId="183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5" xfId="63" applyFont="1" applyFill="1" applyBorder="1" applyAlignment="1">
      <alignment horizontal="center"/>
      <protection/>
    </xf>
    <xf numFmtId="0" fontId="12" fillId="35" borderId="175" xfId="63" applyFont="1" applyFill="1" applyBorder="1" applyAlignment="1">
      <alignment horizontal="center"/>
      <protection/>
    </xf>
    <xf numFmtId="0" fontId="36" fillId="35" borderId="37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4" xfId="45" applyNumberFormat="1" applyFont="1" applyFill="1" applyBorder="1" applyAlignment="1" applyProtection="1">
      <alignment horizontal="center"/>
      <protection/>
    </xf>
    <xf numFmtId="37" fontId="37" fillId="40" borderId="183" xfId="45" applyNumberFormat="1" applyFont="1" applyFill="1" applyBorder="1" applyAlignment="1" applyProtection="1">
      <alignment horizontal="center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0" fontId="12" fillId="35" borderId="203" xfId="63" applyFont="1" applyFill="1" applyBorder="1" applyAlignment="1">
      <alignment horizontal="center"/>
      <protection/>
    </xf>
    <xf numFmtId="49" fontId="5" fillId="35" borderId="168" xfId="63" applyNumberFormat="1" applyFont="1" applyFill="1" applyBorder="1" applyAlignment="1">
      <alignment horizontal="center" vertical="center" wrapText="1"/>
      <protection/>
    </xf>
    <xf numFmtId="49" fontId="5" fillId="35" borderId="169" xfId="63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49" fontId="18" fillId="35" borderId="206" xfId="57" applyNumberFormat="1" applyFont="1" applyFill="1" applyBorder="1" applyAlignment="1">
      <alignment horizontal="center" vertical="center" wrapText="1"/>
      <protection/>
    </xf>
    <xf numFmtId="0" fontId="31" fillId="0" borderId="207" xfId="57" applyFont="1" applyBorder="1" applyAlignment="1">
      <alignment horizontal="center" vertical="center" wrapText="1"/>
      <protection/>
    </xf>
    <xf numFmtId="0" fontId="36" fillId="35" borderId="37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0" fontId="36" fillId="35" borderId="36" xfId="57" applyFont="1" applyFill="1" applyBorder="1" applyAlignment="1">
      <alignment horizontal="center" vertical="center"/>
      <protection/>
    </xf>
    <xf numFmtId="1" fontId="12" fillId="35" borderId="119" xfId="57" applyNumberFormat="1" applyFont="1" applyFill="1" applyBorder="1" applyAlignment="1">
      <alignment horizontal="center" vertical="center" wrapText="1"/>
      <protection/>
    </xf>
    <xf numFmtId="1" fontId="12" fillId="35" borderId="147" xfId="57" applyNumberFormat="1" applyFont="1" applyFill="1" applyBorder="1" applyAlignment="1">
      <alignment horizontal="center" vertical="center" wrapText="1"/>
      <protection/>
    </xf>
    <xf numFmtId="0" fontId="6" fillId="35" borderId="208" xfId="57" applyFont="1" applyFill="1" applyBorder="1" applyAlignment="1">
      <alignment horizontal="center" vertical="center" wrapText="1"/>
      <protection/>
    </xf>
    <xf numFmtId="49" fontId="13" fillId="35" borderId="118" xfId="57" applyNumberFormat="1" applyFont="1" applyFill="1" applyBorder="1" applyAlignment="1">
      <alignment horizontal="center" vertical="center" wrapText="1"/>
      <protection/>
    </xf>
    <xf numFmtId="49" fontId="13" fillId="35" borderId="209" xfId="57" applyNumberFormat="1" applyFont="1" applyFill="1" applyBorder="1" applyAlignment="1">
      <alignment horizontal="center" vertical="center" wrapText="1"/>
      <protection/>
    </xf>
    <xf numFmtId="1" fontId="13" fillId="35" borderId="115" xfId="57" applyNumberFormat="1" applyFont="1" applyFill="1" applyBorder="1" applyAlignment="1">
      <alignment horizontal="center" vertical="center" wrapText="1"/>
      <protection/>
    </xf>
    <xf numFmtId="1" fontId="13" fillId="35" borderId="127" xfId="57" applyNumberFormat="1" applyFont="1" applyFill="1" applyBorder="1" applyAlignment="1">
      <alignment horizontal="center" vertical="center" wrapText="1"/>
      <protection/>
    </xf>
    <xf numFmtId="0" fontId="14" fillId="35" borderId="157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5" xfId="57" applyNumberFormat="1" applyFont="1" applyFill="1" applyBorder="1" applyAlignment="1">
      <alignment horizontal="center" vertical="center" wrapText="1"/>
      <protection/>
    </xf>
    <xf numFmtId="1" fontId="12" fillId="35" borderId="156" xfId="57" applyNumberFormat="1" applyFont="1" applyFill="1" applyBorder="1" applyAlignment="1">
      <alignment horizontal="center" vertical="center" wrapText="1"/>
      <protection/>
    </xf>
    <xf numFmtId="0" fontId="6" fillId="35" borderId="58" xfId="57" applyFont="1" applyFill="1" applyBorder="1" applyAlignment="1">
      <alignment horizontal="center" vertical="center" wrapText="1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0" xfId="57" applyFont="1" applyFill="1" applyBorder="1" applyAlignment="1">
      <alignment horizontal="center"/>
      <protection/>
    </xf>
    <xf numFmtId="0" fontId="13" fillId="35" borderId="201" xfId="57" applyFont="1" applyFill="1" applyBorder="1" applyAlignment="1">
      <alignment horizontal="center"/>
      <protection/>
    </xf>
    <xf numFmtId="0" fontId="13" fillId="35" borderId="131" xfId="57" applyFont="1" applyFill="1" applyBorder="1" applyAlignment="1">
      <alignment horizontal="center"/>
      <protection/>
    </xf>
    <xf numFmtId="0" fontId="13" fillId="35" borderId="132" xfId="57" applyFont="1" applyFill="1" applyBorder="1" applyAlignment="1">
      <alignment horizontal="center"/>
      <protection/>
    </xf>
    <xf numFmtId="1" fontId="19" fillId="35" borderId="194" xfId="57" applyNumberFormat="1" applyFont="1" applyFill="1" applyBorder="1" applyAlignment="1">
      <alignment horizontal="center" vertical="center" wrapText="1"/>
      <protection/>
    </xf>
    <xf numFmtId="0" fontId="32" fillId="35" borderId="71" xfId="57" applyFont="1" applyFill="1" applyBorder="1" applyAlignment="1">
      <alignment vertical="center"/>
      <protection/>
    </xf>
    <xf numFmtId="0" fontId="32" fillId="35" borderId="195" xfId="57" applyFont="1" applyFill="1" applyBorder="1" applyAlignment="1">
      <alignment vertical="center"/>
      <protection/>
    </xf>
    <xf numFmtId="0" fontId="32" fillId="35" borderId="63" xfId="57" applyFont="1" applyFill="1" applyBorder="1" applyAlignment="1">
      <alignment vertical="center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49" fontId="13" fillId="35" borderId="27" xfId="57" applyNumberFormat="1" applyFont="1" applyFill="1" applyBorder="1" applyAlignment="1">
      <alignment horizontal="center" vertical="center" wrapText="1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1" fontId="18" fillId="35" borderId="194" xfId="57" applyNumberFormat="1" applyFont="1" applyFill="1" applyBorder="1" applyAlignment="1">
      <alignment horizontal="center" vertical="center" wrapText="1"/>
      <protection/>
    </xf>
    <xf numFmtId="0" fontId="30" fillId="35" borderId="71" xfId="57" applyFont="1" applyFill="1" applyBorder="1" applyAlignment="1">
      <alignment vertical="center"/>
      <protection/>
    </xf>
    <xf numFmtId="0" fontId="30" fillId="35" borderId="195" xfId="57" applyFont="1" applyFill="1" applyBorder="1" applyAlignment="1">
      <alignment vertical="center"/>
      <protection/>
    </xf>
    <xf numFmtId="0" fontId="30" fillId="35" borderId="63" xfId="57" applyFont="1" applyFill="1" applyBorder="1" applyAlignment="1">
      <alignment vertical="center"/>
      <protection/>
    </xf>
    <xf numFmtId="37" fontId="47" fillId="40" borderId="174" xfId="46" applyNumberFormat="1" applyFont="1" applyFill="1" applyBorder="1" applyAlignment="1">
      <alignment horizontal="center"/>
    </xf>
    <xf numFmtId="37" fontId="47" fillId="40" borderId="175" xfId="46" applyNumberFormat="1" applyFont="1" applyFill="1" applyBorder="1" applyAlignment="1">
      <alignment horizontal="center"/>
    </xf>
    <xf numFmtId="1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148" xfId="57" applyNumberFormat="1" applyFont="1" applyFill="1" applyBorder="1" applyAlignment="1">
      <alignment horizontal="center" vertical="center" wrapText="1"/>
      <protection/>
    </xf>
    <xf numFmtId="1" fontId="18" fillId="35" borderId="91" xfId="57" applyNumberFormat="1" applyFont="1" applyFill="1" applyBorder="1" applyAlignment="1">
      <alignment horizontal="center" vertical="center" wrapText="1"/>
      <protection/>
    </xf>
    <xf numFmtId="0" fontId="19" fillId="35" borderId="213" xfId="57" applyFont="1" applyFill="1" applyBorder="1" applyAlignment="1">
      <alignment horizontal="center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14" xfId="57" applyFont="1" applyFill="1" applyBorder="1" applyAlignment="1">
      <alignment horizontal="center"/>
      <protection/>
    </xf>
    <xf numFmtId="0" fontId="19" fillId="35" borderId="215" xfId="57" applyFont="1" applyFill="1" applyBorder="1" applyAlignment="1">
      <alignment horizontal="center"/>
      <protection/>
    </xf>
    <xf numFmtId="49" fontId="18" fillId="35" borderId="174" xfId="57" applyNumberFormat="1" applyFont="1" applyFill="1" applyBorder="1" applyAlignment="1">
      <alignment horizontal="center" vertical="center" wrapText="1"/>
      <protection/>
    </xf>
    <xf numFmtId="49" fontId="18" fillId="35" borderId="183" xfId="57" applyNumberFormat="1" applyFont="1" applyFill="1" applyBorder="1" applyAlignment="1">
      <alignment horizontal="center" vertical="center" wrapText="1"/>
      <protection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217" xfId="57" applyNumberFormat="1" applyFont="1" applyFill="1" applyBorder="1" applyAlignment="1">
      <alignment horizontal="center" vertical="center" wrapText="1"/>
      <protection/>
    </xf>
    <xf numFmtId="49" fontId="18" fillId="35" borderId="170" xfId="57" applyNumberFormat="1" applyFont="1" applyFill="1" applyBorder="1" applyAlignment="1">
      <alignment horizontal="center" vertical="center" wrapText="1"/>
      <protection/>
    </xf>
    <xf numFmtId="49" fontId="13" fillId="35" borderId="218" xfId="57" applyNumberFormat="1" applyFont="1" applyFill="1" applyBorder="1" applyAlignment="1">
      <alignment horizontal="center" vertical="center" wrapText="1"/>
      <protection/>
    </xf>
    <xf numFmtId="49" fontId="18" fillId="35" borderId="219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83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3648075</xdr:colOff>
      <xdr:row>1</xdr:row>
      <xdr:rowOff>66675</xdr:rowOff>
    </xdr:from>
    <xdr:to>
      <xdr:col>2</xdr:col>
      <xdr:colOff>4467225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</xdr:row>
      <xdr:rowOff>85725</xdr:rowOff>
    </xdr:from>
    <xdr:to>
      <xdr:col>7</xdr:col>
      <xdr:colOff>523875</xdr:colOff>
      <xdr:row>14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14300"/>
          <a:ext cx="28098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95250</xdr:rowOff>
    </xdr:from>
    <xdr:to>
      <xdr:col>17</xdr:col>
      <xdr:colOff>438150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66700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G32" sqref="G32"/>
    </sheetView>
  </sheetViews>
  <sheetFormatPr defaultColWidth="11.421875" defaultRowHeight="15"/>
  <cols>
    <col min="1" max="1" width="3.421875" style="341" customWidth="1"/>
    <col min="2" max="2" width="14.421875" style="341" customWidth="1"/>
    <col min="3" max="3" width="70.140625" style="341" customWidth="1"/>
    <col min="4" max="4" width="3.00390625" style="341" customWidth="1"/>
    <col min="5" max="16384" width="11.421875" style="341" customWidth="1"/>
  </cols>
  <sheetData>
    <row r="1" ht="2.25" customHeight="1" thickBot="1">
      <c r="B1" s="340"/>
    </row>
    <row r="2" spans="2:3" ht="11.25" customHeight="1" thickTop="1">
      <c r="B2" s="342"/>
      <c r="C2" s="343"/>
    </row>
    <row r="3" spans="2:3" ht="21.75" customHeight="1">
      <c r="B3" s="344" t="s">
        <v>74</v>
      </c>
      <c r="C3" s="345"/>
    </row>
    <row r="4" spans="2:3" ht="18" customHeight="1">
      <c r="B4" s="346" t="s">
        <v>75</v>
      </c>
      <c r="C4" s="345"/>
    </row>
    <row r="5" spans="2:3" ht="18" customHeight="1">
      <c r="B5" s="347" t="s">
        <v>76</v>
      </c>
      <c r="C5" s="345"/>
    </row>
    <row r="6" spans="2:3" ht="9" customHeight="1">
      <c r="B6" s="348"/>
      <c r="C6" s="345"/>
    </row>
    <row r="7" spans="2:3" ht="3" customHeight="1">
      <c r="B7" s="349"/>
      <c r="C7" s="350"/>
    </row>
    <row r="8" spans="2:5" ht="24">
      <c r="B8" s="483" t="s">
        <v>438</v>
      </c>
      <c r="C8" s="484"/>
      <c r="E8" s="351"/>
    </row>
    <row r="9" spans="2:5" ht="23.25">
      <c r="B9" s="485" t="s">
        <v>38</v>
      </c>
      <c r="C9" s="486"/>
      <c r="E9" s="351"/>
    </row>
    <row r="10" spans="2:3" ht="15" customHeight="1">
      <c r="B10" s="487" t="s">
        <v>77</v>
      </c>
      <c r="C10" s="488"/>
    </row>
    <row r="11" spans="2:3" ht="4.5" customHeight="1" thickBot="1">
      <c r="B11" s="352"/>
      <c r="C11" s="353"/>
    </row>
    <row r="12" spans="2:3" ht="19.5" customHeight="1" thickBot="1" thickTop="1">
      <c r="B12" s="383" t="s">
        <v>78</v>
      </c>
      <c r="C12" s="384" t="s">
        <v>136</v>
      </c>
    </row>
    <row r="13" spans="2:3" ht="19.5" customHeight="1" thickTop="1">
      <c r="B13" s="354" t="s">
        <v>79</v>
      </c>
      <c r="C13" s="355" t="s">
        <v>80</v>
      </c>
    </row>
    <row r="14" spans="2:3" ht="19.5" customHeight="1">
      <c r="B14" s="356" t="s">
        <v>81</v>
      </c>
      <c r="C14" s="357" t="s">
        <v>82</v>
      </c>
    </row>
    <row r="15" spans="2:3" ht="19.5" customHeight="1">
      <c r="B15" s="358" t="s">
        <v>83</v>
      </c>
      <c r="C15" s="359" t="s">
        <v>84</v>
      </c>
    </row>
    <row r="16" spans="2:3" ht="19.5" customHeight="1">
      <c r="B16" s="356" t="s">
        <v>85</v>
      </c>
      <c r="C16" s="357" t="s">
        <v>86</v>
      </c>
    </row>
    <row r="17" spans="2:3" ht="19.5" customHeight="1">
      <c r="B17" s="358" t="s">
        <v>87</v>
      </c>
      <c r="C17" s="359" t="s">
        <v>88</v>
      </c>
    </row>
    <row r="18" spans="2:3" ht="19.5" customHeight="1">
      <c r="B18" s="356" t="s">
        <v>89</v>
      </c>
      <c r="C18" s="357" t="s">
        <v>90</v>
      </c>
    </row>
    <row r="19" spans="2:3" ht="19.5" customHeight="1">
      <c r="B19" s="358" t="s">
        <v>91</v>
      </c>
      <c r="C19" s="359" t="s">
        <v>92</v>
      </c>
    </row>
    <row r="20" spans="2:3" ht="19.5" customHeight="1">
      <c r="B20" s="356" t="s">
        <v>93</v>
      </c>
      <c r="C20" s="357" t="s">
        <v>94</v>
      </c>
    </row>
    <row r="21" spans="2:3" ht="19.5" customHeight="1">
      <c r="B21" s="358" t="s">
        <v>95</v>
      </c>
      <c r="C21" s="359" t="s">
        <v>96</v>
      </c>
    </row>
    <row r="22" spans="2:3" ht="19.5" customHeight="1">
      <c r="B22" s="356" t="s">
        <v>97</v>
      </c>
      <c r="C22" s="357" t="s">
        <v>98</v>
      </c>
    </row>
    <row r="23" spans="2:3" ht="19.5" customHeight="1">
      <c r="B23" s="358" t="s">
        <v>99</v>
      </c>
      <c r="C23" s="359" t="s">
        <v>100</v>
      </c>
    </row>
    <row r="24" spans="2:3" ht="19.5" customHeight="1">
      <c r="B24" s="356" t="s">
        <v>101</v>
      </c>
      <c r="C24" s="357" t="s">
        <v>102</v>
      </c>
    </row>
    <row r="25" spans="2:3" ht="19.5" customHeight="1">
      <c r="B25" s="358" t="s">
        <v>103</v>
      </c>
      <c r="C25" s="360" t="s">
        <v>104</v>
      </c>
    </row>
    <row r="26" spans="2:3" ht="19.5" customHeight="1">
      <c r="B26" s="356" t="s">
        <v>105</v>
      </c>
      <c r="C26" s="385" t="s">
        <v>106</v>
      </c>
    </row>
    <row r="27" spans="2:4" ht="19.5" customHeight="1">
      <c r="B27" s="358" t="s">
        <v>116</v>
      </c>
      <c r="C27" s="359" t="s">
        <v>128</v>
      </c>
      <c r="D27" s="394"/>
    </row>
    <row r="28" spans="2:4" ht="19.5" customHeight="1">
      <c r="B28" s="481" t="s">
        <v>117</v>
      </c>
      <c r="C28" s="372" t="s">
        <v>129</v>
      </c>
      <c r="D28" s="394"/>
    </row>
    <row r="29" spans="2:4" ht="19.5" customHeight="1">
      <c r="B29" s="358" t="s">
        <v>118</v>
      </c>
      <c r="C29" s="360" t="s">
        <v>130</v>
      </c>
      <c r="D29" s="394"/>
    </row>
    <row r="30" spans="2:4" ht="19.5" customHeight="1" thickBot="1">
      <c r="B30" s="482" t="s">
        <v>119</v>
      </c>
      <c r="C30" s="373" t="s">
        <v>131</v>
      </c>
      <c r="D30" s="394"/>
    </row>
    <row r="31" ht="13.5" thickTop="1"/>
    <row r="32" spans="1:3" ht="14.25">
      <c r="A32" s="386"/>
      <c r="B32" s="387" t="s">
        <v>137</v>
      </c>
      <c r="C32" s="386"/>
    </row>
    <row r="33" spans="1:3" ht="12.75">
      <c r="A33" s="386"/>
      <c r="B33" s="386" t="s">
        <v>142</v>
      </c>
      <c r="C33" s="386"/>
    </row>
    <row r="34" spans="1:3" ht="12.75">
      <c r="A34" s="386"/>
      <c r="B34" s="386"/>
      <c r="C34" s="386"/>
    </row>
    <row r="35" spans="1:3" ht="14.25">
      <c r="A35" s="386"/>
      <c r="B35" s="387" t="s">
        <v>138</v>
      </c>
      <c r="C35" s="386"/>
    </row>
    <row r="36" spans="1:3" ht="12.75">
      <c r="A36" s="386"/>
      <c r="B36" s="386" t="s">
        <v>139</v>
      </c>
      <c r="C36" s="386"/>
    </row>
    <row r="37" spans="1:3" ht="12.75">
      <c r="A37" s="386"/>
      <c r="B37" s="386"/>
      <c r="C37" s="386"/>
    </row>
    <row r="38" spans="1:3" ht="14.25">
      <c r="A38" s="386"/>
      <c r="B38" s="387" t="s">
        <v>140</v>
      </c>
      <c r="C38" s="386"/>
    </row>
    <row r="39" spans="1:3" ht="12.75">
      <c r="A39" s="386"/>
      <c r="B39" s="386" t="s">
        <v>141</v>
      </c>
      <c r="C39" s="386"/>
    </row>
    <row r="40" spans="1:3" ht="12.75">
      <c r="A40" s="386"/>
      <c r="B40" s="386"/>
      <c r="C40" s="386"/>
    </row>
    <row r="41" spans="1:3" ht="15">
      <c r="A41" s="386"/>
      <c r="B41" s="388" t="s">
        <v>107</v>
      </c>
      <c r="C41" s="386"/>
    </row>
    <row r="42" spans="1:3" ht="14.25">
      <c r="A42" s="386"/>
      <c r="B42" s="387" t="s">
        <v>143</v>
      </c>
      <c r="C42" s="386"/>
    </row>
    <row r="43" spans="1:3" ht="13.5">
      <c r="A43" s="386"/>
      <c r="B43" s="389" t="s">
        <v>108</v>
      </c>
      <c r="C43" s="386"/>
    </row>
    <row r="44" spans="1:3" ht="12.75">
      <c r="A44" s="386"/>
      <c r="B44" s="390" t="s">
        <v>109</v>
      </c>
      <c r="C44" s="386"/>
    </row>
    <row r="45" spans="1:3" ht="12.75">
      <c r="A45" s="386"/>
      <c r="B45" s="386"/>
      <c r="C45" s="386"/>
    </row>
    <row r="46" spans="1:3" ht="12.75">
      <c r="A46" s="386"/>
      <c r="B46" s="386"/>
      <c r="C46" s="386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8"/>
  <sheetViews>
    <sheetView showGridLines="0" zoomScale="88" zoomScaleNormal="88" zoomScalePageLayoutView="0" workbookViewId="0" topLeftCell="A22">
      <selection activeCell="N9" sqref="N9:O46"/>
    </sheetView>
  </sheetViews>
  <sheetFormatPr defaultColWidth="9.140625" defaultRowHeight="15"/>
  <cols>
    <col min="1" max="1" width="15.8515625" style="187" customWidth="1"/>
    <col min="2" max="2" width="9.8515625" style="187" customWidth="1"/>
    <col min="3" max="3" width="12.00390625" style="187" customWidth="1"/>
    <col min="4" max="4" width="8.28125" style="187" bestFit="1" customWidth="1"/>
    <col min="5" max="5" width="9.28125" style="187" customWidth="1"/>
    <col min="6" max="6" width="9.7109375" style="187" customWidth="1"/>
    <col min="7" max="7" width="11.7109375" style="187" customWidth="1"/>
    <col min="8" max="8" width="8.28125" style="187" bestFit="1" customWidth="1"/>
    <col min="9" max="9" width="9.00390625" style="187" customWidth="1"/>
    <col min="10" max="10" width="10.421875" style="187" customWidth="1"/>
    <col min="11" max="11" width="12.00390625" style="187" customWidth="1"/>
    <col min="12" max="12" width="9.421875" style="187" bestFit="1" customWidth="1"/>
    <col min="13" max="13" width="9.00390625" style="187" customWidth="1"/>
    <col min="14" max="14" width="9.7109375" style="187" customWidth="1"/>
    <col min="15" max="15" width="11.57421875" style="187" customWidth="1"/>
    <col min="16" max="16" width="9.421875" style="187" bestFit="1" customWidth="1"/>
    <col min="17" max="17" width="10.28125" style="187" customWidth="1"/>
    <col min="18" max="16384" width="9.140625" style="187" customWidth="1"/>
  </cols>
  <sheetData>
    <row r="1" spans="14:17" ht="19.5" thickBot="1">
      <c r="N1" s="601" t="s">
        <v>28</v>
      </c>
      <c r="O1" s="602"/>
      <c r="P1" s="602"/>
      <c r="Q1" s="603"/>
    </row>
    <row r="2" ht="3.75" customHeight="1" thickBot="1"/>
    <row r="3" spans="1:17" ht="24" customHeight="1" thickTop="1">
      <c r="A3" s="595" t="s">
        <v>54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7"/>
    </row>
    <row r="4" spans="1:17" ht="23.25" customHeight="1" thickBot="1">
      <c r="A4" s="587" t="s">
        <v>38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9"/>
    </row>
    <row r="5" spans="1:17" s="212" customFormat="1" ht="20.25" customHeight="1" thickBot="1">
      <c r="A5" s="598" t="s">
        <v>146</v>
      </c>
      <c r="B5" s="590" t="s">
        <v>36</v>
      </c>
      <c r="C5" s="591"/>
      <c r="D5" s="591"/>
      <c r="E5" s="591"/>
      <c r="F5" s="592"/>
      <c r="G5" s="592"/>
      <c r="H5" s="592"/>
      <c r="I5" s="593"/>
      <c r="J5" s="591" t="s">
        <v>35</v>
      </c>
      <c r="K5" s="591"/>
      <c r="L5" s="591"/>
      <c r="M5" s="591"/>
      <c r="N5" s="591"/>
      <c r="O5" s="591"/>
      <c r="P5" s="591"/>
      <c r="Q5" s="604"/>
    </row>
    <row r="6" spans="1:17" s="392" customFormat="1" ht="28.5" customHeight="1" thickBot="1">
      <c r="A6" s="599"/>
      <c r="B6" s="528" t="s">
        <v>444</v>
      </c>
      <c r="C6" s="529"/>
      <c r="D6" s="530"/>
      <c r="E6" s="526" t="s">
        <v>34</v>
      </c>
      <c r="F6" s="528" t="s">
        <v>445</v>
      </c>
      <c r="G6" s="529"/>
      <c r="H6" s="530"/>
      <c r="I6" s="524" t="s">
        <v>33</v>
      </c>
      <c r="J6" s="528" t="s">
        <v>446</v>
      </c>
      <c r="K6" s="529"/>
      <c r="L6" s="530"/>
      <c r="M6" s="526" t="s">
        <v>34</v>
      </c>
      <c r="N6" s="528" t="s">
        <v>447</v>
      </c>
      <c r="O6" s="529"/>
      <c r="P6" s="530"/>
      <c r="Q6" s="605" t="s">
        <v>33</v>
      </c>
    </row>
    <row r="7" spans="1:17" s="211" customFormat="1" ht="22.5" customHeight="1" thickBot="1">
      <c r="A7" s="600"/>
      <c r="B7" s="120" t="s">
        <v>22</v>
      </c>
      <c r="C7" s="117" t="s">
        <v>21</v>
      </c>
      <c r="D7" s="117" t="s">
        <v>17</v>
      </c>
      <c r="E7" s="527"/>
      <c r="F7" s="120" t="s">
        <v>22</v>
      </c>
      <c r="G7" s="118" t="s">
        <v>21</v>
      </c>
      <c r="H7" s="117" t="s">
        <v>17</v>
      </c>
      <c r="I7" s="525"/>
      <c r="J7" s="120" t="s">
        <v>22</v>
      </c>
      <c r="K7" s="117" t="s">
        <v>21</v>
      </c>
      <c r="L7" s="118" t="s">
        <v>17</v>
      </c>
      <c r="M7" s="527"/>
      <c r="N7" s="119" t="s">
        <v>22</v>
      </c>
      <c r="O7" s="118" t="s">
        <v>21</v>
      </c>
      <c r="P7" s="117" t="s">
        <v>17</v>
      </c>
      <c r="Q7" s="606"/>
    </row>
    <row r="8" spans="1:17" s="213" customFormat="1" ht="18" customHeight="1" thickBot="1">
      <c r="A8" s="220" t="s">
        <v>51</v>
      </c>
      <c r="B8" s="219">
        <f>SUM(B9:B46)</f>
        <v>11697.127</v>
      </c>
      <c r="C8" s="215">
        <f>SUM(C9:C46)</f>
        <v>1510.8229999999992</v>
      </c>
      <c r="D8" s="215">
        <f aca="true" t="shared" si="0" ref="D8:D24">C8+B8</f>
        <v>13207.949999999999</v>
      </c>
      <c r="E8" s="216">
        <f aca="true" t="shared" si="1" ref="E8:E24">D8/$D$8</f>
        <v>1</v>
      </c>
      <c r="F8" s="215">
        <f>SUM(F9:F46)</f>
        <v>10194.743000000004</v>
      </c>
      <c r="G8" s="215">
        <f>SUM(G9:G46)</f>
        <v>850.2730000000004</v>
      </c>
      <c r="H8" s="215">
        <f aca="true" t="shared" si="2" ref="H8:H24">G8+F8</f>
        <v>11045.016000000005</v>
      </c>
      <c r="I8" s="218">
        <f aca="true" t="shared" si="3" ref="I8:I24">(D8/H8-1)</f>
        <v>0.1958289603202017</v>
      </c>
      <c r="J8" s="217">
        <f>SUM(J9:J46)</f>
        <v>30627.92199999999</v>
      </c>
      <c r="K8" s="215">
        <f>SUM(K9:K46)</f>
        <v>3859.193999999992</v>
      </c>
      <c r="L8" s="215">
        <f aca="true" t="shared" si="4" ref="L8:L24">K8+J8</f>
        <v>34487.11599999998</v>
      </c>
      <c r="M8" s="216">
        <f aca="true" t="shared" si="5" ref="M8:M24">(L8/$L$8)</f>
        <v>1</v>
      </c>
      <c r="N8" s="215">
        <f>SUM(N9:N46)</f>
        <v>27608.51200000001</v>
      </c>
      <c r="O8" s="215">
        <f>SUM(O9:O46)</f>
        <v>2514.0069999999864</v>
      </c>
      <c r="P8" s="215">
        <f aca="true" t="shared" si="6" ref="P8:P24">O8+N8</f>
        <v>30122.518999999997</v>
      </c>
      <c r="Q8" s="214">
        <f aca="true" t="shared" si="7" ref="Q8:Q24">(L8/P8-1)</f>
        <v>0.1448948210473362</v>
      </c>
    </row>
    <row r="9" spans="1:17" s="188" customFormat="1" ht="18" customHeight="1" thickTop="1">
      <c r="A9" s="202" t="s">
        <v>204</v>
      </c>
      <c r="B9" s="201">
        <v>1857.8410000000001</v>
      </c>
      <c r="C9" s="197">
        <v>168.321</v>
      </c>
      <c r="D9" s="197">
        <f t="shared" si="0"/>
        <v>2026.162</v>
      </c>
      <c r="E9" s="200">
        <f t="shared" si="1"/>
        <v>0.1534047297271719</v>
      </c>
      <c r="F9" s="198">
        <v>1535.1840000000002</v>
      </c>
      <c r="G9" s="197">
        <v>5.6209999999999996</v>
      </c>
      <c r="H9" s="197">
        <f t="shared" si="2"/>
        <v>1540.8050000000003</v>
      </c>
      <c r="I9" s="199">
        <f t="shared" si="3"/>
        <v>0.31500222286402213</v>
      </c>
      <c r="J9" s="198">
        <v>5092.905999999999</v>
      </c>
      <c r="K9" s="197">
        <v>300.262</v>
      </c>
      <c r="L9" s="197">
        <f t="shared" si="4"/>
        <v>5393.167999999999</v>
      </c>
      <c r="M9" s="199">
        <f t="shared" si="5"/>
        <v>0.15638211093093438</v>
      </c>
      <c r="N9" s="198">
        <v>4178.299999999999</v>
      </c>
      <c r="O9" s="197">
        <v>11.508</v>
      </c>
      <c r="P9" s="197">
        <f t="shared" si="6"/>
        <v>4189.807999999999</v>
      </c>
      <c r="Q9" s="196">
        <f t="shared" si="7"/>
        <v>0.28721125168504136</v>
      </c>
    </row>
    <row r="10" spans="1:17" s="188" customFormat="1" ht="18" customHeight="1">
      <c r="A10" s="202" t="s">
        <v>205</v>
      </c>
      <c r="B10" s="201">
        <v>1986.958</v>
      </c>
      <c r="C10" s="197">
        <v>6.720000000000001</v>
      </c>
      <c r="D10" s="197">
        <f t="shared" si="0"/>
        <v>1993.678</v>
      </c>
      <c r="E10" s="200">
        <f t="shared" si="1"/>
        <v>0.15094530188257832</v>
      </c>
      <c r="F10" s="198">
        <v>1305.974</v>
      </c>
      <c r="G10" s="197">
        <v>1.6510000000000002</v>
      </c>
      <c r="H10" s="197">
        <f t="shared" si="2"/>
        <v>1307.625</v>
      </c>
      <c r="I10" s="199">
        <f t="shared" si="3"/>
        <v>0.5246557690469362</v>
      </c>
      <c r="J10" s="198">
        <v>5084.539</v>
      </c>
      <c r="K10" s="197">
        <v>18.506</v>
      </c>
      <c r="L10" s="197">
        <f t="shared" si="4"/>
        <v>5103.045</v>
      </c>
      <c r="M10" s="199">
        <f t="shared" si="5"/>
        <v>0.1479696069685851</v>
      </c>
      <c r="N10" s="198">
        <v>3975.124999999999</v>
      </c>
      <c r="O10" s="197">
        <v>4.885999999999999</v>
      </c>
      <c r="P10" s="197">
        <f t="shared" si="6"/>
        <v>3980.010999999999</v>
      </c>
      <c r="Q10" s="196">
        <f t="shared" si="7"/>
        <v>0.2821685668707954</v>
      </c>
    </row>
    <row r="11" spans="1:17" s="188" customFormat="1" ht="18" customHeight="1">
      <c r="A11" s="202" t="s">
        <v>207</v>
      </c>
      <c r="B11" s="201">
        <v>1625.107</v>
      </c>
      <c r="C11" s="197">
        <v>5.382000000000001</v>
      </c>
      <c r="D11" s="197">
        <f t="shared" si="0"/>
        <v>1630.489</v>
      </c>
      <c r="E11" s="200">
        <f t="shared" si="1"/>
        <v>0.12344754484988209</v>
      </c>
      <c r="F11" s="198">
        <v>1506.943</v>
      </c>
      <c r="G11" s="197">
        <v>19.107999999999997</v>
      </c>
      <c r="H11" s="197">
        <f t="shared" si="2"/>
        <v>1526.051</v>
      </c>
      <c r="I11" s="199">
        <f t="shared" si="3"/>
        <v>0.06843676915122776</v>
      </c>
      <c r="J11" s="198">
        <v>4129.305</v>
      </c>
      <c r="K11" s="197">
        <v>12.998999999999999</v>
      </c>
      <c r="L11" s="197">
        <f t="shared" si="4"/>
        <v>4142.304</v>
      </c>
      <c r="M11" s="199">
        <f t="shared" si="5"/>
        <v>0.12011163821294893</v>
      </c>
      <c r="N11" s="198">
        <v>4069.8149999999996</v>
      </c>
      <c r="O11" s="197">
        <v>77.66499999999999</v>
      </c>
      <c r="P11" s="197">
        <f t="shared" si="6"/>
        <v>4147.48</v>
      </c>
      <c r="Q11" s="196">
        <f t="shared" si="7"/>
        <v>-0.0012479867292909397</v>
      </c>
    </row>
    <row r="12" spans="1:17" s="188" customFormat="1" ht="18" customHeight="1">
      <c r="A12" s="202" t="s">
        <v>229</v>
      </c>
      <c r="B12" s="201">
        <v>1199.776</v>
      </c>
      <c r="C12" s="197">
        <v>0.6000000000000001</v>
      </c>
      <c r="D12" s="197">
        <f t="shared" si="0"/>
        <v>1200.376</v>
      </c>
      <c r="E12" s="200">
        <f t="shared" si="1"/>
        <v>0.09088283950196663</v>
      </c>
      <c r="F12" s="198">
        <v>1398.7920000000001</v>
      </c>
      <c r="G12" s="197"/>
      <c r="H12" s="197">
        <f t="shared" si="2"/>
        <v>1398.7920000000001</v>
      </c>
      <c r="I12" s="199">
        <f t="shared" si="3"/>
        <v>-0.14184810893971378</v>
      </c>
      <c r="J12" s="198">
        <v>3019.943</v>
      </c>
      <c r="K12" s="197">
        <v>10.700000000000001</v>
      </c>
      <c r="L12" s="197">
        <f t="shared" si="4"/>
        <v>3030.643</v>
      </c>
      <c r="M12" s="199">
        <f t="shared" si="5"/>
        <v>0.08787754244222688</v>
      </c>
      <c r="N12" s="198">
        <v>3155.9680000000003</v>
      </c>
      <c r="O12" s="197"/>
      <c r="P12" s="197">
        <f t="shared" si="6"/>
        <v>3155.9680000000003</v>
      </c>
      <c r="Q12" s="196">
        <f t="shared" si="7"/>
        <v>-0.0397104786867295</v>
      </c>
    </row>
    <row r="13" spans="1:17" s="188" customFormat="1" ht="18" customHeight="1">
      <c r="A13" s="202" t="s">
        <v>206</v>
      </c>
      <c r="B13" s="201">
        <v>744.5559999999999</v>
      </c>
      <c r="C13" s="197">
        <v>0.14800000000000002</v>
      </c>
      <c r="D13" s="197">
        <f aca="true" t="shared" si="8" ref="D13:D19">C13+B13</f>
        <v>744.704</v>
      </c>
      <c r="E13" s="200">
        <f aca="true" t="shared" si="9" ref="E13:E19">D13/$D$8</f>
        <v>0.05638301174671315</v>
      </c>
      <c r="F13" s="198">
        <v>687.1070000000002</v>
      </c>
      <c r="G13" s="197">
        <v>1.967</v>
      </c>
      <c r="H13" s="197">
        <f aca="true" t="shared" si="10" ref="H13:H19">G13+F13</f>
        <v>689.0740000000002</v>
      </c>
      <c r="I13" s="199">
        <f aca="true" t="shared" si="11" ref="I13:I19">(D13/H13-1)</f>
        <v>0.08073153246240561</v>
      </c>
      <c r="J13" s="198">
        <v>1804.0509999999995</v>
      </c>
      <c r="K13" s="197">
        <v>11.58</v>
      </c>
      <c r="L13" s="197">
        <f aca="true" t="shared" si="12" ref="L13:L19">K13+J13</f>
        <v>1815.6309999999994</v>
      </c>
      <c r="M13" s="199">
        <f aca="true" t="shared" si="13" ref="M13:M19">(L13/$L$8)</f>
        <v>0.05264664635917948</v>
      </c>
      <c r="N13" s="198">
        <v>1427.675</v>
      </c>
      <c r="O13" s="197">
        <v>6.202999999999998</v>
      </c>
      <c r="P13" s="197">
        <f aca="true" t="shared" si="14" ref="P13:P19">O13+N13</f>
        <v>1433.878</v>
      </c>
      <c r="Q13" s="196">
        <f aca="true" t="shared" si="15" ref="Q13:Q19">(L13/P13-1)</f>
        <v>0.2662381318354836</v>
      </c>
    </row>
    <row r="14" spans="1:17" s="188" customFormat="1" ht="18" customHeight="1">
      <c r="A14" s="202" t="s">
        <v>212</v>
      </c>
      <c r="B14" s="201">
        <v>570.194</v>
      </c>
      <c r="C14" s="197">
        <v>38.03999999999999</v>
      </c>
      <c r="D14" s="197">
        <f t="shared" si="8"/>
        <v>608.2339999999999</v>
      </c>
      <c r="E14" s="200">
        <f t="shared" si="9"/>
        <v>0.046050598313894284</v>
      </c>
      <c r="F14" s="198">
        <v>411.86599999999993</v>
      </c>
      <c r="G14" s="197">
        <v>49.239000000000004</v>
      </c>
      <c r="H14" s="197">
        <f t="shared" si="10"/>
        <v>461.1049999999999</v>
      </c>
      <c r="I14" s="199">
        <f t="shared" si="11"/>
        <v>0.319079168519101</v>
      </c>
      <c r="J14" s="198">
        <v>1516.6339999999998</v>
      </c>
      <c r="K14" s="197">
        <v>140.788</v>
      </c>
      <c r="L14" s="197">
        <f t="shared" si="12"/>
        <v>1657.4219999999998</v>
      </c>
      <c r="M14" s="199">
        <f t="shared" si="13"/>
        <v>0.048059165051667435</v>
      </c>
      <c r="N14" s="198">
        <v>1155.7369999999999</v>
      </c>
      <c r="O14" s="197">
        <v>120.03900000000002</v>
      </c>
      <c r="P14" s="197">
        <f t="shared" si="14"/>
        <v>1275.7759999999998</v>
      </c>
      <c r="Q14" s="196">
        <f t="shared" si="15"/>
        <v>0.2991481263168456</v>
      </c>
    </row>
    <row r="15" spans="1:17" s="188" customFormat="1" ht="18" customHeight="1">
      <c r="A15" s="202" t="s">
        <v>211</v>
      </c>
      <c r="B15" s="201">
        <v>316.853</v>
      </c>
      <c r="C15" s="197">
        <v>4.299</v>
      </c>
      <c r="D15" s="197">
        <f t="shared" si="8"/>
        <v>321.152</v>
      </c>
      <c r="E15" s="200">
        <f t="shared" si="9"/>
        <v>0.02431505267660765</v>
      </c>
      <c r="F15" s="198">
        <v>202.92700000000002</v>
      </c>
      <c r="G15" s="197">
        <v>0.35</v>
      </c>
      <c r="H15" s="197">
        <f t="shared" si="10"/>
        <v>203.27700000000002</v>
      </c>
      <c r="I15" s="199">
        <f t="shared" si="11"/>
        <v>0.5798737683063011</v>
      </c>
      <c r="J15" s="198">
        <v>743.4259999999999</v>
      </c>
      <c r="K15" s="197">
        <v>13.495999999999999</v>
      </c>
      <c r="L15" s="197">
        <f t="shared" si="12"/>
        <v>756.9219999999999</v>
      </c>
      <c r="M15" s="199">
        <f t="shared" si="13"/>
        <v>0.021947964567405415</v>
      </c>
      <c r="N15" s="198">
        <v>539.772</v>
      </c>
      <c r="O15" s="197">
        <v>2.285</v>
      </c>
      <c r="P15" s="197">
        <f t="shared" si="14"/>
        <v>542.057</v>
      </c>
      <c r="Q15" s="196">
        <f t="shared" si="15"/>
        <v>0.3963882027166883</v>
      </c>
    </row>
    <row r="16" spans="1:17" s="188" customFormat="1" ht="18" customHeight="1">
      <c r="A16" s="202" t="s">
        <v>208</v>
      </c>
      <c r="B16" s="201">
        <v>228.45399999999998</v>
      </c>
      <c r="C16" s="197">
        <v>8.75</v>
      </c>
      <c r="D16" s="197">
        <f t="shared" si="8"/>
        <v>237.20399999999998</v>
      </c>
      <c r="E16" s="200">
        <f t="shared" si="9"/>
        <v>0.017959183673469388</v>
      </c>
      <c r="F16" s="198">
        <v>178.578</v>
      </c>
      <c r="G16" s="197">
        <v>2.44</v>
      </c>
      <c r="H16" s="197">
        <f t="shared" si="10"/>
        <v>181.018</v>
      </c>
      <c r="I16" s="199">
        <f t="shared" si="11"/>
        <v>0.31038902208620134</v>
      </c>
      <c r="J16" s="198">
        <v>601.253</v>
      </c>
      <c r="K16" s="197">
        <v>16.118000000000002</v>
      </c>
      <c r="L16" s="197">
        <f t="shared" si="12"/>
        <v>617.3710000000001</v>
      </c>
      <c r="M16" s="199">
        <f t="shared" si="13"/>
        <v>0.01790149689524634</v>
      </c>
      <c r="N16" s="198">
        <v>476.309</v>
      </c>
      <c r="O16" s="197">
        <v>8.531</v>
      </c>
      <c r="P16" s="197">
        <f t="shared" si="14"/>
        <v>484.84000000000003</v>
      </c>
      <c r="Q16" s="196">
        <f t="shared" si="15"/>
        <v>0.2733499711244949</v>
      </c>
    </row>
    <row r="17" spans="1:17" s="188" customFormat="1" ht="18" customHeight="1">
      <c r="A17" s="202" t="s">
        <v>210</v>
      </c>
      <c r="B17" s="201">
        <v>186.652</v>
      </c>
      <c r="C17" s="197">
        <v>4.501</v>
      </c>
      <c r="D17" s="197">
        <f t="shared" si="8"/>
        <v>191.153</v>
      </c>
      <c r="E17" s="200">
        <f t="shared" si="9"/>
        <v>0.014472571443713824</v>
      </c>
      <c r="F17" s="198">
        <v>128.772</v>
      </c>
      <c r="G17" s="197">
        <v>0.168</v>
      </c>
      <c r="H17" s="197">
        <f t="shared" si="10"/>
        <v>128.94</v>
      </c>
      <c r="I17" s="199">
        <f t="shared" si="11"/>
        <v>0.4824957344501317</v>
      </c>
      <c r="J17" s="198">
        <v>516.7120000000001</v>
      </c>
      <c r="K17" s="197">
        <v>5.571</v>
      </c>
      <c r="L17" s="197">
        <f t="shared" si="12"/>
        <v>522.2830000000001</v>
      </c>
      <c r="M17" s="199">
        <f t="shared" si="13"/>
        <v>0.015144293306520628</v>
      </c>
      <c r="N17" s="198">
        <v>317.043</v>
      </c>
      <c r="O17" s="197">
        <v>1.5499999999999998</v>
      </c>
      <c r="P17" s="197">
        <f t="shared" si="14"/>
        <v>318.593</v>
      </c>
      <c r="Q17" s="196">
        <f t="shared" si="15"/>
        <v>0.639342358432232</v>
      </c>
    </row>
    <row r="18" spans="1:17" s="188" customFormat="1" ht="18" customHeight="1">
      <c r="A18" s="202" t="s">
        <v>209</v>
      </c>
      <c r="B18" s="201">
        <v>172.926</v>
      </c>
      <c r="C18" s="197">
        <v>0.546</v>
      </c>
      <c r="D18" s="197">
        <f t="shared" si="8"/>
        <v>173.47199999999998</v>
      </c>
      <c r="E18" s="200">
        <f t="shared" si="9"/>
        <v>0.01313390798723496</v>
      </c>
      <c r="F18" s="198">
        <v>159.018</v>
      </c>
      <c r="G18" s="197">
        <v>0.8759999999999999</v>
      </c>
      <c r="H18" s="197">
        <f t="shared" si="10"/>
        <v>159.894</v>
      </c>
      <c r="I18" s="199">
        <f t="shared" si="11"/>
        <v>0.08491875867762366</v>
      </c>
      <c r="J18" s="198">
        <v>442.011</v>
      </c>
      <c r="K18" s="197">
        <v>1.587</v>
      </c>
      <c r="L18" s="197">
        <f t="shared" si="12"/>
        <v>443.598</v>
      </c>
      <c r="M18" s="199">
        <f t="shared" si="13"/>
        <v>0.012862716615677585</v>
      </c>
      <c r="N18" s="198">
        <v>415.82200000000006</v>
      </c>
      <c r="O18" s="197">
        <v>7.340999999999999</v>
      </c>
      <c r="P18" s="197">
        <f t="shared" si="14"/>
        <v>423.16300000000007</v>
      </c>
      <c r="Q18" s="196">
        <f t="shared" si="15"/>
        <v>0.04829108405035387</v>
      </c>
    </row>
    <row r="19" spans="1:17" s="188" customFormat="1" ht="18" customHeight="1">
      <c r="A19" s="202" t="s">
        <v>219</v>
      </c>
      <c r="B19" s="201">
        <v>154.73000000000002</v>
      </c>
      <c r="C19" s="197">
        <v>0.11</v>
      </c>
      <c r="D19" s="197">
        <f t="shared" si="8"/>
        <v>154.84000000000003</v>
      </c>
      <c r="E19" s="200">
        <f t="shared" si="9"/>
        <v>0.01172324244110555</v>
      </c>
      <c r="F19" s="198">
        <v>63.601000000000006</v>
      </c>
      <c r="G19" s="197"/>
      <c r="H19" s="197">
        <f t="shared" si="10"/>
        <v>63.601000000000006</v>
      </c>
      <c r="I19" s="199">
        <f t="shared" si="11"/>
        <v>1.434552915834657</v>
      </c>
      <c r="J19" s="198">
        <v>365.638</v>
      </c>
      <c r="K19" s="197">
        <v>0.36</v>
      </c>
      <c r="L19" s="197">
        <f t="shared" si="12"/>
        <v>365.998</v>
      </c>
      <c r="M19" s="199">
        <f t="shared" si="13"/>
        <v>0.010612600949293649</v>
      </c>
      <c r="N19" s="198">
        <v>190.28900000000002</v>
      </c>
      <c r="O19" s="197">
        <v>2.683</v>
      </c>
      <c r="P19" s="197">
        <f t="shared" si="14"/>
        <v>192.972</v>
      </c>
      <c r="Q19" s="196">
        <f t="shared" si="15"/>
        <v>0.8966378541964637</v>
      </c>
    </row>
    <row r="20" spans="1:17" s="188" customFormat="1" ht="18" customHeight="1">
      <c r="A20" s="202" t="s">
        <v>226</v>
      </c>
      <c r="B20" s="201">
        <v>143.27499999999998</v>
      </c>
      <c r="C20" s="197">
        <v>0.1</v>
      </c>
      <c r="D20" s="197">
        <f t="shared" si="0"/>
        <v>143.37499999999997</v>
      </c>
      <c r="E20" s="200">
        <f t="shared" si="1"/>
        <v>0.010855204630544481</v>
      </c>
      <c r="F20" s="198">
        <v>71.819</v>
      </c>
      <c r="G20" s="197"/>
      <c r="H20" s="197">
        <f t="shared" si="2"/>
        <v>71.819</v>
      </c>
      <c r="I20" s="199">
        <f t="shared" si="3"/>
        <v>0.9963380164023443</v>
      </c>
      <c r="J20" s="198">
        <v>449.14199999999994</v>
      </c>
      <c r="K20" s="197">
        <v>0.30000000000000004</v>
      </c>
      <c r="L20" s="197">
        <f t="shared" si="4"/>
        <v>449.44199999999995</v>
      </c>
      <c r="M20" s="199">
        <f t="shared" si="5"/>
        <v>0.013032171202718146</v>
      </c>
      <c r="N20" s="198">
        <v>265.43300000000005</v>
      </c>
      <c r="O20" s="197"/>
      <c r="P20" s="197">
        <f t="shared" si="6"/>
        <v>265.43300000000005</v>
      </c>
      <c r="Q20" s="196">
        <f t="shared" si="7"/>
        <v>0.6932408555077925</v>
      </c>
    </row>
    <row r="21" spans="1:17" s="188" customFormat="1" ht="18" customHeight="1">
      <c r="A21" s="202" t="s">
        <v>214</v>
      </c>
      <c r="B21" s="201">
        <v>116.414</v>
      </c>
      <c r="C21" s="197">
        <v>23.307</v>
      </c>
      <c r="D21" s="197">
        <f t="shared" si="0"/>
        <v>139.721</v>
      </c>
      <c r="E21" s="200">
        <f t="shared" si="1"/>
        <v>0.010578553068417129</v>
      </c>
      <c r="F21" s="198">
        <v>381.93300000000005</v>
      </c>
      <c r="G21" s="197">
        <v>30.119</v>
      </c>
      <c r="H21" s="197">
        <f t="shared" si="2"/>
        <v>412.052</v>
      </c>
      <c r="I21" s="199">
        <f t="shared" si="3"/>
        <v>-0.6609141564656889</v>
      </c>
      <c r="J21" s="198">
        <v>332.334</v>
      </c>
      <c r="K21" s="197">
        <v>70.23100000000001</v>
      </c>
      <c r="L21" s="197">
        <f t="shared" si="4"/>
        <v>402.565</v>
      </c>
      <c r="M21" s="199">
        <f t="shared" si="5"/>
        <v>0.011672909964405264</v>
      </c>
      <c r="N21" s="198">
        <v>1027.6989999999998</v>
      </c>
      <c r="O21" s="197">
        <v>71.215</v>
      </c>
      <c r="P21" s="197">
        <f t="shared" si="6"/>
        <v>1098.9139999999998</v>
      </c>
      <c r="Q21" s="196">
        <f t="shared" si="7"/>
        <v>-0.6336701507124305</v>
      </c>
    </row>
    <row r="22" spans="1:17" s="188" customFormat="1" ht="18" customHeight="1">
      <c r="A22" s="202" t="s">
        <v>223</v>
      </c>
      <c r="B22" s="201">
        <v>79.764</v>
      </c>
      <c r="C22" s="197">
        <v>58.354</v>
      </c>
      <c r="D22" s="197">
        <f>C22+B22</f>
        <v>138.118</v>
      </c>
      <c r="E22" s="200">
        <f>D22/$D$8</f>
        <v>0.010457186770089227</v>
      </c>
      <c r="F22" s="198">
        <v>75.349</v>
      </c>
      <c r="G22" s="197">
        <v>25.904999999999998</v>
      </c>
      <c r="H22" s="197">
        <f>G22+F22</f>
        <v>101.254</v>
      </c>
      <c r="I22" s="199">
        <f>(D22/H22-1)</f>
        <v>0.36407450569854016</v>
      </c>
      <c r="J22" s="198">
        <v>173.926</v>
      </c>
      <c r="K22" s="197">
        <v>162.72</v>
      </c>
      <c r="L22" s="197">
        <f>K22+J22</f>
        <v>336.64599999999996</v>
      </c>
      <c r="M22" s="199">
        <f>(L22/$L$8)</f>
        <v>0.009761500497751107</v>
      </c>
      <c r="N22" s="198">
        <v>232.11899999999997</v>
      </c>
      <c r="O22" s="197">
        <v>106.30199999999999</v>
      </c>
      <c r="P22" s="197">
        <f>O22+N22</f>
        <v>338.42099999999994</v>
      </c>
      <c r="Q22" s="196">
        <f>(L22/P22-1)</f>
        <v>-0.005244946383350824</v>
      </c>
    </row>
    <row r="23" spans="1:17" s="188" customFormat="1" ht="18" customHeight="1">
      <c r="A23" s="202" t="s">
        <v>213</v>
      </c>
      <c r="B23" s="201">
        <v>134.256</v>
      </c>
      <c r="C23" s="197">
        <v>2.059</v>
      </c>
      <c r="D23" s="197">
        <f>C23+B23</f>
        <v>136.315</v>
      </c>
      <c r="E23" s="200">
        <f>D23/$D$8</f>
        <v>0.010320678076461526</v>
      </c>
      <c r="F23" s="198">
        <v>185.27699999999996</v>
      </c>
      <c r="G23" s="197">
        <v>1.4500000000000002</v>
      </c>
      <c r="H23" s="197">
        <f>G23+F23</f>
        <v>186.72699999999995</v>
      </c>
      <c r="I23" s="199">
        <f>(D23/H23-1)</f>
        <v>-0.26997702528289946</v>
      </c>
      <c r="J23" s="198">
        <v>356.92100000000005</v>
      </c>
      <c r="K23" s="197">
        <v>13.035</v>
      </c>
      <c r="L23" s="197">
        <f>K23+J23</f>
        <v>369.9560000000001</v>
      </c>
      <c r="M23" s="199">
        <f>(L23/$L$8)</f>
        <v>0.010727368446813596</v>
      </c>
      <c r="N23" s="198">
        <v>470.70099999999996</v>
      </c>
      <c r="O23" s="197">
        <v>3.0300000000000002</v>
      </c>
      <c r="P23" s="197">
        <f>O23+N23</f>
        <v>473.73099999999994</v>
      </c>
      <c r="Q23" s="196">
        <f>(L23/P23-1)</f>
        <v>-0.21905891740249184</v>
      </c>
    </row>
    <row r="24" spans="1:17" s="188" customFormat="1" ht="18" customHeight="1">
      <c r="A24" s="202" t="s">
        <v>225</v>
      </c>
      <c r="B24" s="201">
        <v>108.78</v>
      </c>
      <c r="C24" s="197">
        <v>1.355</v>
      </c>
      <c r="D24" s="197">
        <f t="shared" si="0"/>
        <v>110.135</v>
      </c>
      <c r="E24" s="200">
        <f t="shared" si="1"/>
        <v>0.008338538531717642</v>
      </c>
      <c r="F24" s="198">
        <v>52.536</v>
      </c>
      <c r="G24" s="197"/>
      <c r="H24" s="197">
        <f t="shared" si="2"/>
        <v>52.536</v>
      </c>
      <c r="I24" s="199">
        <f t="shared" si="3"/>
        <v>1.0963720115730164</v>
      </c>
      <c r="J24" s="198">
        <v>268.01400000000007</v>
      </c>
      <c r="K24" s="197">
        <v>1.355</v>
      </c>
      <c r="L24" s="197">
        <f t="shared" si="4"/>
        <v>269.3690000000001</v>
      </c>
      <c r="M24" s="199">
        <f t="shared" si="5"/>
        <v>0.007810714006935234</v>
      </c>
      <c r="N24" s="198">
        <v>143.624</v>
      </c>
      <c r="O24" s="197">
        <v>0.093</v>
      </c>
      <c r="P24" s="197">
        <f t="shared" si="6"/>
        <v>143.71699999999998</v>
      </c>
      <c r="Q24" s="196">
        <f t="shared" si="7"/>
        <v>0.8743015787972204</v>
      </c>
    </row>
    <row r="25" spans="1:17" s="188" customFormat="1" ht="18" customHeight="1">
      <c r="A25" s="202" t="s">
        <v>235</v>
      </c>
      <c r="B25" s="201">
        <v>101.016</v>
      </c>
      <c r="C25" s="197">
        <v>2.5100000000000002</v>
      </c>
      <c r="D25" s="197">
        <f aca="true" t="shared" si="16" ref="D25:D32">C25+B25</f>
        <v>103.52600000000001</v>
      </c>
      <c r="E25" s="200">
        <f aca="true" t="shared" si="17" ref="E25:E32">D25/$D$8</f>
        <v>0.007838158079035734</v>
      </c>
      <c r="F25" s="198">
        <v>148.584</v>
      </c>
      <c r="G25" s="197">
        <v>1.4209999999999998</v>
      </c>
      <c r="H25" s="197">
        <f aca="true" t="shared" si="18" ref="H25:H32">G25+F25</f>
        <v>150.005</v>
      </c>
      <c r="I25" s="199">
        <f aca="true" t="shared" si="19" ref="I25:I32">(D25/H25-1)</f>
        <v>-0.3098496716776107</v>
      </c>
      <c r="J25" s="198">
        <v>289.604</v>
      </c>
      <c r="K25" s="197">
        <v>16.397</v>
      </c>
      <c r="L25" s="197">
        <f aca="true" t="shared" si="20" ref="L25:L32">K25+J25</f>
        <v>306.001</v>
      </c>
      <c r="M25" s="199">
        <f aca="true" t="shared" si="21" ref="M25:M32">(L25/$L$8)</f>
        <v>0.008872907783880802</v>
      </c>
      <c r="N25" s="198">
        <v>369.15000000000003</v>
      </c>
      <c r="O25" s="197">
        <v>3.719</v>
      </c>
      <c r="P25" s="197">
        <f aca="true" t="shared" si="22" ref="P25:P32">O25+N25</f>
        <v>372.869</v>
      </c>
      <c r="Q25" s="196">
        <f aca="true" t="shared" si="23" ref="Q25:Q32">(L25/P25-1)</f>
        <v>-0.17933376065052353</v>
      </c>
    </row>
    <row r="26" spans="1:17" s="188" customFormat="1" ht="18" customHeight="1">
      <c r="A26" s="202" t="s">
        <v>228</v>
      </c>
      <c r="B26" s="201">
        <v>60.253</v>
      </c>
      <c r="C26" s="197">
        <v>43.175999999999995</v>
      </c>
      <c r="D26" s="197">
        <f t="shared" si="16"/>
        <v>103.429</v>
      </c>
      <c r="E26" s="200">
        <f t="shared" si="17"/>
        <v>0.00783081401731533</v>
      </c>
      <c r="F26" s="198">
        <v>36.572</v>
      </c>
      <c r="G26" s="197">
        <v>25.341</v>
      </c>
      <c r="H26" s="197">
        <f t="shared" si="18"/>
        <v>61.913000000000004</v>
      </c>
      <c r="I26" s="199">
        <f t="shared" si="19"/>
        <v>0.6705538416810686</v>
      </c>
      <c r="J26" s="198">
        <v>138.04000000000002</v>
      </c>
      <c r="K26" s="197">
        <v>97.904</v>
      </c>
      <c r="L26" s="197">
        <f t="shared" si="20"/>
        <v>235.94400000000002</v>
      </c>
      <c r="M26" s="199">
        <f t="shared" si="21"/>
        <v>0.006841511479243442</v>
      </c>
      <c r="N26" s="198">
        <v>117.763</v>
      </c>
      <c r="O26" s="197">
        <v>59.138</v>
      </c>
      <c r="P26" s="197">
        <f t="shared" si="22"/>
        <v>176.901</v>
      </c>
      <c r="Q26" s="196">
        <f t="shared" si="23"/>
        <v>0.33376295215968255</v>
      </c>
    </row>
    <row r="27" spans="1:17" s="188" customFormat="1" ht="18" customHeight="1">
      <c r="A27" s="202" t="s">
        <v>218</v>
      </c>
      <c r="B27" s="201">
        <v>65.61</v>
      </c>
      <c r="C27" s="197">
        <v>4.6</v>
      </c>
      <c r="D27" s="197">
        <f t="shared" si="16"/>
        <v>70.21</v>
      </c>
      <c r="E27" s="200">
        <f t="shared" si="17"/>
        <v>0.005315737869994965</v>
      </c>
      <c r="F27" s="198">
        <v>49.55</v>
      </c>
      <c r="G27" s="197">
        <v>0.29500000000000004</v>
      </c>
      <c r="H27" s="197">
        <f t="shared" si="18"/>
        <v>49.845</v>
      </c>
      <c r="I27" s="199">
        <f t="shared" si="19"/>
        <v>0.40856655632460614</v>
      </c>
      <c r="J27" s="198">
        <v>210.10000000000002</v>
      </c>
      <c r="K27" s="197">
        <v>5.734</v>
      </c>
      <c r="L27" s="197">
        <f t="shared" si="20"/>
        <v>215.83400000000003</v>
      </c>
      <c r="M27" s="199">
        <f t="shared" si="21"/>
        <v>0.0062583951641534815</v>
      </c>
      <c r="N27" s="198">
        <v>136.89700000000002</v>
      </c>
      <c r="O27" s="197">
        <v>0.595</v>
      </c>
      <c r="P27" s="197">
        <f t="shared" si="22"/>
        <v>137.49200000000002</v>
      </c>
      <c r="Q27" s="196">
        <f t="shared" si="23"/>
        <v>0.5697931516015478</v>
      </c>
    </row>
    <row r="28" spans="1:17" s="188" customFormat="1" ht="18" customHeight="1">
      <c r="A28" s="202" t="s">
        <v>224</v>
      </c>
      <c r="B28" s="201">
        <v>45.112</v>
      </c>
      <c r="C28" s="197">
        <v>11.232</v>
      </c>
      <c r="D28" s="197">
        <f t="shared" si="16"/>
        <v>56.344</v>
      </c>
      <c r="E28" s="200">
        <f t="shared" si="17"/>
        <v>0.004265915603859797</v>
      </c>
      <c r="F28" s="198">
        <v>45.406</v>
      </c>
      <c r="G28" s="197">
        <v>2.365</v>
      </c>
      <c r="H28" s="197">
        <f t="shared" si="18"/>
        <v>47.771</v>
      </c>
      <c r="I28" s="199">
        <f t="shared" si="19"/>
        <v>0.17946034204852324</v>
      </c>
      <c r="J28" s="198">
        <v>124.18900000000001</v>
      </c>
      <c r="K28" s="197">
        <v>18.426000000000002</v>
      </c>
      <c r="L28" s="197">
        <f t="shared" si="20"/>
        <v>142.615</v>
      </c>
      <c r="M28" s="199">
        <f t="shared" si="21"/>
        <v>0.004135312445378155</v>
      </c>
      <c r="N28" s="198">
        <v>118.334</v>
      </c>
      <c r="O28" s="197">
        <v>12.785000000000002</v>
      </c>
      <c r="P28" s="197">
        <f t="shared" si="22"/>
        <v>131.119</v>
      </c>
      <c r="Q28" s="196">
        <f t="shared" si="23"/>
        <v>0.08767608050702047</v>
      </c>
    </row>
    <row r="29" spans="1:17" s="188" customFormat="1" ht="18" customHeight="1">
      <c r="A29" s="202" t="s">
        <v>237</v>
      </c>
      <c r="B29" s="201">
        <v>46.978</v>
      </c>
      <c r="C29" s="197">
        <v>5.223</v>
      </c>
      <c r="D29" s="197">
        <f t="shared" si="16"/>
        <v>52.201</v>
      </c>
      <c r="E29" s="200">
        <f t="shared" si="17"/>
        <v>0.0039522408852244294</v>
      </c>
      <c r="F29" s="198">
        <v>25.305</v>
      </c>
      <c r="G29" s="197"/>
      <c r="H29" s="197">
        <f t="shared" si="18"/>
        <v>25.305</v>
      </c>
      <c r="I29" s="199">
        <f t="shared" si="19"/>
        <v>1.0628729500098797</v>
      </c>
      <c r="J29" s="198">
        <v>134.305</v>
      </c>
      <c r="K29" s="197">
        <v>8.222999999999999</v>
      </c>
      <c r="L29" s="197">
        <f t="shared" si="20"/>
        <v>142.52800000000002</v>
      </c>
      <c r="M29" s="199">
        <f t="shared" si="21"/>
        <v>0.0041327897641542455</v>
      </c>
      <c r="N29" s="198">
        <v>84.11</v>
      </c>
      <c r="O29" s="197">
        <v>3.5300000000000002</v>
      </c>
      <c r="P29" s="197">
        <f t="shared" si="22"/>
        <v>87.64</v>
      </c>
      <c r="Q29" s="196">
        <f t="shared" si="23"/>
        <v>0.6262893655864905</v>
      </c>
    </row>
    <row r="30" spans="1:17" s="188" customFormat="1" ht="18" customHeight="1">
      <c r="A30" s="202" t="s">
        <v>215</v>
      </c>
      <c r="B30" s="201">
        <v>39.842</v>
      </c>
      <c r="C30" s="197">
        <v>4.566</v>
      </c>
      <c r="D30" s="197">
        <f t="shared" si="16"/>
        <v>44.408</v>
      </c>
      <c r="E30" s="200">
        <f t="shared" si="17"/>
        <v>0.003362217452367703</v>
      </c>
      <c r="F30" s="198">
        <v>38.934999999999995</v>
      </c>
      <c r="G30" s="197">
        <v>10.075999999999999</v>
      </c>
      <c r="H30" s="197">
        <f t="shared" si="18"/>
        <v>49.010999999999996</v>
      </c>
      <c r="I30" s="199">
        <f t="shared" si="19"/>
        <v>-0.09391769194670574</v>
      </c>
      <c r="J30" s="198">
        <v>114.45399999999998</v>
      </c>
      <c r="K30" s="197">
        <v>11.811</v>
      </c>
      <c r="L30" s="197">
        <f t="shared" si="20"/>
        <v>126.26499999999999</v>
      </c>
      <c r="M30" s="199">
        <f t="shared" si="21"/>
        <v>0.0036612223532985497</v>
      </c>
      <c r="N30" s="198">
        <v>105.612</v>
      </c>
      <c r="O30" s="197">
        <v>30.182000000000002</v>
      </c>
      <c r="P30" s="197">
        <f t="shared" si="22"/>
        <v>135.79399999999998</v>
      </c>
      <c r="Q30" s="196">
        <f t="shared" si="23"/>
        <v>-0.07017246711931302</v>
      </c>
    </row>
    <row r="31" spans="1:17" s="188" customFormat="1" ht="18" customHeight="1">
      <c r="A31" s="471" t="s">
        <v>247</v>
      </c>
      <c r="B31" s="472">
        <v>0.083</v>
      </c>
      <c r="C31" s="473">
        <v>38.036</v>
      </c>
      <c r="D31" s="473">
        <f t="shared" si="16"/>
        <v>38.119</v>
      </c>
      <c r="E31" s="474">
        <f t="shared" si="17"/>
        <v>0.002886064832165476</v>
      </c>
      <c r="F31" s="475">
        <v>1.939</v>
      </c>
      <c r="G31" s="473">
        <v>14.686</v>
      </c>
      <c r="H31" s="473">
        <f t="shared" si="18"/>
        <v>16.625</v>
      </c>
      <c r="I31" s="476">
        <f t="shared" si="19"/>
        <v>1.2928721804511278</v>
      </c>
      <c r="J31" s="475">
        <v>0.135</v>
      </c>
      <c r="K31" s="473">
        <v>84.13700000000001</v>
      </c>
      <c r="L31" s="473">
        <f t="shared" si="20"/>
        <v>84.27200000000002</v>
      </c>
      <c r="M31" s="476">
        <f t="shared" si="21"/>
        <v>0.0024435792195555022</v>
      </c>
      <c r="N31" s="475">
        <v>2.7640000000000002</v>
      </c>
      <c r="O31" s="473">
        <v>53.24699999999999</v>
      </c>
      <c r="P31" s="473">
        <f t="shared" si="22"/>
        <v>56.010999999999996</v>
      </c>
      <c r="Q31" s="477">
        <f t="shared" si="23"/>
        <v>0.5045616039706491</v>
      </c>
    </row>
    <row r="32" spans="1:17" s="188" customFormat="1" ht="18" customHeight="1">
      <c r="A32" s="202" t="s">
        <v>240</v>
      </c>
      <c r="B32" s="201">
        <v>35.869</v>
      </c>
      <c r="C32" s="197">
        <v>0</v>
      </c>
      <c r="D32" s="197">
        <f t="shared" si="16"/>
        <v>35.869</v>
      </c>
      <c r="E32" s="200">
        <f t="shared" si="17"/>
        <v>0.002715712885042721</v>
      </c>
      <c r="F32" s="198">
        <v>42.342</v>
      </c>
      <c r="G32" s="197"/>
      <c r="H32" s="197">
        <f t="shared" si="18"/>
        <v>42.342</v>
      </c>
      <c r="I32" s="199">
        <f t="shared" si="19"/>
        <v>-0.15287421472769347</v>
      </c>
      <c r="J32" s="198">
        <v>103.862</v>
      </c>
      <c r="K32" s="197"/>
      <c r="L32" s="197">
        <f t="shared" si="20"/>
        <v>103.862</v>
      </c>
      <c r="M32" s="199">
        <f t="shared" si="21"/>
        <v>0.0030116174399738168</v>
      </c>
      <c r="N32" s="198">
        <v>120.911</v>
      </c>
      <c r="O32" s="197"/>
      <c r="P32" s="197">
        <f t="shared" si="22"/>
        <v>120.911</v>
      </c>
      <c r="Q32" s="196">
        <f t="shared" si="23"/>
        <v>-0.14100454052981126</v>
      </c>
    </row>
    <row r="33" spans="1:17" s="188" customFormat="1" ht="18" customHeight="1">
      <c r="A33" s="202" t="s">
        <v>242</v>
      </c>
      <c r="B33" s="201">
        <v>0</v>
      </c>
      <c r="C33" s="197">
        <v>35.363</v>
      </c>
      <c r="D33" s="197">
        <f aca="true" t="shared" si="24" ref="D33:D46">C33+B33</f>
        <v>35.363</v>
      </c>
      <c r="E33" s="200">
        <f aca="true" t="shared" si="25" ref="E33:E46">D33/$D$8</f>
        <v>0.002677402624934225</v>
      </c>
      <c r="F33" s="198"/>
      <c r="G33" s="197">
        <v>31.606</v>
      </c>
      <c r="H33" s="197">
        <f aca="true" t="shared" si="26" ref="H33:H46">G33+F33</f>
        <v>31.606</v>
      </c>
      <c r="I33" s="199">
        <f aca="true" t="shared" si="27" ref="I33:I46">(D33/H33-1)</f>
        <v>0.11886983484148561</v>
      </c>
      <c r="J33" s="198"/>
      <c r="K33" s="197">
        <v>107.464</v>
      </c>
      <c r="L33" s="197">
        <f aca="true" t="shared" si="28" ref="L33:L46">K33+J33</f>
        <v>107.464</v>
      </c>
      <c r="M33" s="199">
        <f aca="true" t="shared" si="29" ref="M33:M46">(L33/$L$8)</f>
        <v>0.0031160622419108648</v>
      </c>
      <c r="N33" s="198"/>
      <c r="O33" s="197">
        <v>106.02799999999999</v>
      </c>
      <c r="P33" s="197">
        <f aca="true" t="shared" si="30" ref="P33:P46">O33+N33</f>
        <v>106.02799999999999</v>
      </c>
      <c r="Q33" s="196">
        <f aca="true" t="shared" si="31" ref="Q33:Q46">(L33/P33-1)</f>
        <v>0.013543592258648651</v>
      </c>
    </row>
    <row r="34" spans="1:17" s="188" customFormat="1" ht="18" customHeight="1">
      <c r="A34" s="202" t="s">
        <v>222</v>
      </c>
      <c r="B34" s="201">
        <v>33.879000000000005</v>
      </c>
      <c r="C34" s="197">
        <v>0</v>
      </c>
      <c r="D34" s="197">
        <f t="shared" si="24"/>
        <v>33.879000000000005</v>
      </c>
      <c r="E34" s="200">
        <f t="shared" si="25"/>
        <v>0.002565046051809706</v>
      </c>
      <c r="F34" s="198">
        <v>20.868</v>
      </c>
      <c r="G34" s="197">
        <v>3.19</v>
      </c>
      <c r="H34" s="197">
        <f t="shared" si="26"/>
        <v>24.058</v>
      </c>
      <c r="I34" s="199">
        <f t="shared" si="27"/>
        <v>0.4082217973231359</v>
      </c>
      <c r="J34" s="198">
        <v>82.516</v>
      </c>
      <c r="K34" s="197">
        <v>0.069</v>
      </c>
      <c r="L34" s="197">
        <f t="shared" si="28"/>
        <v>82.58500000000001</v>
      </c>
      <c r="M34" s="199">
        <f t="shared" si="29"/>
        <v>0.0023946624008803767</v>
      </c>
      <c r="N34" s="198">
        <v>53.116</v>
      </c>
      <c r="O34" s="197">
        <v>6.785</v>
      </c>
      <c r="P34" s="197">
        <f t="shared" si="30"/>
        <v>59.900999999999996</v>
      </c>
      <c r="Q34" s="196">
        <f t="shared" si="31"/>
        <v>0.3786915076542965</v>
      </c>
    </row>
    <row r="35" spans="1:17" s="188" customFormat="1" ht="18" customHeight="1">
      <c r="A35" s="202" t="s">
        <v>246</v>
      </c>
      <c r="B35" s="201">
        <v>33.67</v>
      </c>
      <c r="C35" s="197">
        <v>0.125</v>
      </c>
      <c r="D35" s="197">
        <f t="shared" si="24"/>
        <v>33.795</v>
      </c>
      <c r="E35" s="200">
        <f t="shared" si="25"/>
        <v>0.0025586862457837897</v>
      </c>
      <c r="F35" s="198">
        <v>17.498</v>
      </c>
      <c r="G35" s="197">
        <v>0.635</v>
      </c>
      <c r="H35" s="197">
        <f t="shared" si="26"/>
        <v>18.133000000000003</v>
      </c>
      <c r="I35" s="199">
        <f t="shared" si="27"/>
        <v>0.8637291126675122</v>
      </c>
      <c r="J35" s="198">
        <v>77.647</v>
      </c>
      <c r="K35" s="197">
        <v>24.28</v>
      </c>
      <c r="L35" s="197">
        <f t="shared" si="28"/>
        <v>101.927</v>
      </c>
      <c r="M35" s="199">
        <f t="shared" si="29"/>
        <v>0.0029555095299937536</v>
      </c>
      <c r="N35" s="198">
        <v>39.861</v>
      </c>
      <c r="O35" s="197">
        <v>1.1860000000000002</v>
      </c>
      <c r="P35" s="197">
        <f t="shared" si="30"/>
        <v>41.047</v>
      </c>
      <c r="Q35" s="196">
        <f t="shared" si="31"/>
        <v>1.4831778205471782</v>
      </c>
    </row>
    <row r="36" spans="1:17" s="188" customFormat="1" ht="18" customHeight="1">
      <c r="A36" s="202" t="s">
        <v>217</v>
      </c>
      <c r="B36" s="201">
        <v>30.198999999999998</v>
      </c>
      <c r="C36" s="197">
        <v>0.45</v>
      </c>
      <c r="D36" s="197">
        <f t="shared" si="24"/>
        <v>30.648999999999997</v>
      </c>
      <c r="E36" s="200">
        <f t="shared" si="25"/>
        <v>0.0023204963677179273</v>
      </c>
      <c r="F36" s="198">
        <v>17.069000000000003</v>
      </c>
      <c r="G36" s="197">
        <v>0.10200000000000001</v>
      </c>
      <c r="H36" s="197">
        <f t="shared" si="26"/>
        <v>17.171000000000003</v>
      </c>
      <c r="I36" s="199">
        <f t="shared" si="27"/>
        <v>0.7849280764078965</v>
      </c>
      <c r="J36" s="198">
        <v>85.015</v>
      </c>
      <c r="K36" s="197">
        <v>11.106</v>
      </c>
      <c r="L36" s="197">
        <f t="shared" si="28"/>
        <v>96.121</v>
      </c>
      <c r="M36" s="199">
        <f t="shared" si="29"/>
        <v>0.0027871568037176565</v>
      </c>
      <c r="N36" s="198">
        <v>43.59</v>
      </c>
      <c r="O36" s="197">
        <v>1.24</v>
      </c>
      <c r="P36" s="197">
        <f t="shared" si="30"/>
        <v>44.830000000000005</v>
      </c>
      <c r="Q36" s="196">
        <f t="shared" si="31"/>
        <v>1.1441222395717152</v>
      </c>
    </row>
    <row r="37" spans="1:17" s="188" customFormat="1" ht="18" customHeight="1">
      <c r="A37" s="202" t="s">
        <v>220</v>
      </c>
      <c r="B37" s="201">
        <v>26.361</v>
      </c>
      <c r="C37" s="197">
        <v>3.4819999999999998</v>
      </c>
      <c r="D37" s="197">
        <f t="shared" si="24"/>
        <v>29.843</v>
      </c>
      <c r="E37" s="200">
        <f t="shared" si="25"/>
        <v>0.0022594725146597317</v>
      </c>
      <c r="F37" s="198">
        <v>45.581</v>
      </c>
      <c r="G37" s="197">
        <v>10.799</v>
      </c>
      <c r="H37" s="197">
        <f t="shared" si="26"/>
        <v>56.38</v>
      </c>
      <c r="I37" s="199">
        <f t="shared" si="27"/>
        <v>-0.4706810925860234</v>
      </c>
      <c r="J37" s="198">
        <v>111.781</v>
      </c>
      <c r="K37" s="197">
        <v>31.053000000000004</v>
      </c>
      <c r="L37" s="197">
        <f t="shared" si="28"/>
        <v>142.834</v>
      </c>
      <c r="M37" s="199">
        <f t="shared" si="29"/>
        <v>0.00414166264294179</v>
      </c>
      <c r="N37" s="198">
        <v>146.37900000000002</v>
      </c>
      <c r="O37" s="197">
        <v>33.884</v>
      </c>
      <c r="P37" s="197">
        <f t="shared" si="30"/>
        <v>180.26300000000003</v>
      </c>
      <c r="Q37" s="196">
        <f t="shared" si="31"/>
        <v>-0.20763551033767347</v>
      </c>
    </row>
    <row r="38" spans="1:17" s="188" customFormat="1" ht="18" customHeight="1">
      <c r="A38" s="202" t="s">
        <v>216</v>
      </c>
      <c r="B38" s="201">
        <v>28.973</v>
      </c>
      <c r="C38" s="197">
        <v>0.6</v>
      </c>
      <c r="D38" s="197">
        <f t="shared" si="24"/>
        <v>29.573</v>
      </c>
      <c r="E38" s="200">
        <f t="shared" si="25"/>
        <v>0.002239030281005001</v>
      </c>
      <c r="F38" s="198">
        <v>7.654</v>
      </c>
      <c r="G38" s="197">
        <v>0.163</v>
      </c>
      <c r="H38" s="197">
        <f t="shared" si="26"/>
        <v>7.817</v>
      </c>
      <c r="I38" s="199">
        <f t="shared" si="27"/>
        <v>2.783164897019317</v>
      </c>
      <c r="J38" s="198">
        <v>72.677</v>
      </c>
      <c r="K38" s="197">
        <v>0.6</v>
      </c>
      <c r="L38" s="197">
        <f t="shared" si="28"/>
        <v>73.277</v>
      </c>
      <c r="M38" s="199">
        <f t="shared" si="29"/>
        <v>0.0021247645062579326</v>
      </c>
      <c r="N38" s="198">
        <v>39.804</v>
      </c>
      <c r="O38" s="197">
        <v>0.374</v>
      </c>
      <c r="P38" s="197">
        <f t="shared" si="30"/>
        <v>40.178000000000004</v>
      </c>
      <c r="Q38" s="196">
        <f t="shared" si="31"/>
        <v>0.8238090497287072</v>
      </c>
    </row>
    <row r="39" spans="1:17" s="188" customFormat="1" ht="18" customHeight="1">
      <c r="A39" s="202" t="s">
        <v>234</v>
      </c>
      <c r="B39" s="201">
        <v>23.629000000000005</v>
      </c>
      <c r="C39" s="197">
        <v>4.0440000000000005</v>
      </c>
      <c r="D39" s="197">
        <f t="shared" si="24"/>
        <v>27.673000000000005</v>
      </c>
      <c r="E39" s="200">
        <f t="shared" si="25"/>
        <v>0.0020951775256568966</v>
      </c>
      <c r="F39" s="198">
        <v>30.483</v>
      </c>
      <c r="G39" s="197">
        <v>31.294</v>
      </c>
      <c r="H39" s="197">
        <f t="shared" si="26"/>
        <v>61.777</v>
      </c>
      <c r="I39" s="199">
        <f t="shared" si="27"/>
        <v>-0.5520501157388671</v>
      </c>
      <c r="J39" s="198">
        <v>66.14600000000002</v>
      </c>
      <c r="K39" s="197">
        <v>5.702</v>
      </c>
      <c r="L39" s="197">
        <f t="shared" si="28"/>
        <v>71.84800000000001</v>
      </c>
      <c r="M39" s="199">
        <f t="shared" si="29"/>
        <v>0.0020833287422468163</v>
      </c>
      <c r="N39" s="198">
        <v>72.372</v>
      </c>
      <c r="O39" s="197">
        <v>74.531</v>
      </c>
      <c r="P39" s="197">
        <f t="shared" si="30"/>
        <v>146.90300000000002</v>
      </c>
      <c r="Q39" s="196">
        <f t="shared" si="31"/>
        <v>-0.5109153659217307</v>
      </c>
    </row>
    <row r="40" spans="1:17" s="188" customFormat="1" ht="18" customHeight="1">
      <c r="A40" s="202" t="s">
        <v>221</v>
      </c>
      <c r="B40" s="201">
        <v>24.851000000000003</v>
      </c>
      <c r="C40" s="197">
        <v>0.624</v>
      </c>
      <c r="D40" s="197">
        <f t="shared" si="24"/>
        <v>25.475</v>
      </c>
      <c r="E40" s="200">
        <f t="shared" si="25"/>
        <v>0.0019287626013120888</v>
      </c>
      <c r="F40" s="198">
        <v>34.424</v>
      </c>
      <c r="G40" s="197">
        <v>0.08</v>
      </c>
      <c r="H40" s="197">
        <f t="shared" si="26"/>
        <v>34.504</v>
      </c>
      <c r="I40" s="199">
        <f t="shared" si="27"/>
        <v>-0.26167980523997214</v>
      </c>
      <c r="J40" s="198">
        <v>83.351</v>
      </c>
      <c r="K40" s="197">
        <v>2.105</v>
      </c>
      <c r="L40" s="197">
        <f t="shared" si="28"/>
        <v>85.456</v>
      </c>
      <c r="M40" s="199">
        <f t="shared" si="29"/>
        <v>0.0024779108812694006</v>
      </c>
      <c r="N40" s="198">
        <v>87.461</v>
      </c>
      <c r="O40" s="197">
        <v>0.9810000000000001</v>
      </c>
      <c r="P40" s="197">
        <f t="shared" si="30"/>
        <v>88.442</v>
      </c>
      <c r="Q40" s="196">
        <f t="shared" si="31"/>
        <v>-0.03376223965989</v>
      </c>
    </row>
    <row r="41" spans="1:17" s="188" customFormat="1" ht="18" customHeight="1">
      <c r="A41" s="202" t="s">
        <v>231</v>
      </c>
      <c r="B41" s="201">
        <v>19.177</v>
      </c>
      <c r="C41" s="197">
        <v>1.165</v>
      </c>
      <c r="D41" s="197">
        <f t="shared" si="24"/>
        <v>20.342</v>
      </c>
      <c r="E41" s="200">
        <f t="shared" si="25"/>
        <v>0.0015401330259427089</v>
      </c>
      <c r="F41" s="198">
        <v>14.224</v>
      </c>
      <c r="G41" s="197"/>
      <c r="H41" s="197">
        <f t="shared" si="26"/>
        <v>14.224</v>
      </c>
      <c r="I41" s="199">
        <f t="shared" si="27"/>
        <v>0.4301181102362204</v>
      </c>
      <c r="J41" s="198">
        <v>51.536</v>
      </c>
      <c r="K41" s="197">
        <v>1.985</v>
      </c>
      <c r="L41" s="197">
        <f t="shared" si="28"/>
        <v>53.521</v>
      </c>
      <c r="M41" s="199">
        <f t="shared" si="29"/>
        <v>0.0015519128940790535</v>
      </c>
      <c r="N41" s="198">
        <v>39.708999999999996</v>
      </c>
      <c r="O41" s="197">
        <v>0.693</v>
      </c>
      <c r="P41" s="197">
        <f t="shared" si="30"/>
        <v>40.401999999999994</v>
      </c>
      <c r="Q41" s="196">
        <f t="shared" si="31"/>
        <v>0.32471164793822105</v>
      </c>
    </row>
    <row r="42" spans="1:17" s="188" customFormat="1" ht="18" customHeight="1">
      <c r="A42" s="202" t="s">
        <v>456</v>
      </c>
      <c r="B42" s="201">
        <v>4.694999999999999</v>
      </c>
      <c r="C42" s="197">
        <v>15.253</v>
      </c>
      <c r="D42" s="197">
        <f t="shared" si="24"/>
        <v>19.948</v>
      </c>
      <c r="E42" s="200">
        <f t="shared" si="25"/>
        <v>0.001510302507202102</v>
      </c>
      <c r="F42" s="198">
        <v>4.966000000000001</v>
      </c>
      <c r="G42" s="197">
        <v>5.865</v>
      </c>
      <c r="H42" s="197">
        <f t="shared" si="26"/>
        <v>10.831000000000001</v>
      </c>
      <c r="I42" s="199">
        <f t="shared" si="27"/>
        <v>0.8417505308835747</v>
      </c>
      <c r="J42" s="198">
        <v>14.593</v>
      </c>
      <c r="K42" s="197">
        <v>29.05</v>
      </c>
      <c r="L42" s="197">
        <f t="shared" si="28"/>
        <v>43.643</v>
      </c>
      <c r="M42" s="199">
        <f t="shared" si="29"/>
        <v>0.0012654870879896141</v>
      </c>
      <c r="N42" s="198">
        <v>17.3</v>
      </c>
      <c r="O42" s="197">
        <v>15.84</v>
      </c>
      <c r="P42" s="197">
        <f t="shared" si="30"/>
        <v>33.14</v>
      </c>
      <c r="Q42" s="196">
        <f t="shared" si="31"/>
        <v>0.3169281834640918</v>
      </c>
    </row>
    <row r="43" spans="1:17" s="188" customFormat="1" ht="18" customHeight="1">
      <c r="A43" s="202" t="s">
        <v>244</v>
      </c>
      <c r="B43" s="201">
        <v>16.168999999999997</v>
      </c>
      <c r="C43" s="197">
        <v>0.9</v>
      </c>
      <c r="D43" s="197">
        <f t="shared" si="24"/>
        <v>17.068999999999996</v>
      </c>
      <c r="E43" s="200">
        <f t="shared" si="25"/>
        <v>0.0012923277268614734</v>
      </c>
      <c r="F43" s="198">
        <v>17.322</v>
      </c>
      <c r="G43" s="197">
        <v>0.7100000000000001</v>
      </c>
      <c r="H43" s="197">
        <f t="shared" si="26"/>
        <v>18.032</v>
      </c>
      <c r="I43" s="199">
        <f t="shared" si="27"/>
        <v>-0.05340505767524428</v>
      </c>
      <c r="J43" s="198">
        <v>39.839</v>
      </c>
      <c r="K43" s="197">
        <v>2.572</v>
      </c>
      <c r="L43" s="197">
        <f t="shared" si="28"/>
        <v>42.411</v>
      </c>
      <c r="M43" s="199">
        <f t="shared" si="29"/>
        <v>0.0012297636021521784</v>
      </c>
      <c r="N43" s="198">
        <v>34.182</v>
      </c>
      <c r="O43" s="197">
        <v>3.0210000000000004</v>
      </c>
      <c r="P43" s="197">
        <f t="shared" si="30"/>
        <v>37.203</v>
      </c>
      <c r="Q43" s="196">
        <f t="shared" si="31"/>
        <v>0.13998871058785567</v>
      </c>
    </row>
    <row r="44" spans="1:17" s="188" customFormat="1" ht="18" customHeight="1">
      <c r="A44" s="202" t="s">
        <v>230</v>
      </c>
      <c r="B44" s="201">
        <v>14.949000000000002</v>
      </c>
      <c r="C44" s="197">
        <v>0</v>
      </c>
      <c r="D44" s="197">
        <f t="shared" si="24"/>
        <v>14.949000000000002</v>
      </c>
      <c r="E44" s="200">
        <f t="shared" si="25"/>
        <v>0.0011318183366835885</v>
      </c>
      <c r="F44" s="198">
        <v>12.831</v>
      </c>
      <c r="G44" s="197"/>
      <c r="H44" s="197">
        <f t="shared" si="26"/>
        <v>12.831</v>
      </c>
      <c r="I44" s="199">
        <f t="shared" si="27"/>
        <v>0.16506897357961203</v>
      </c>
      <c r="J44" s="198">
        <v>43.971</v>
      </c>
      <c r="K44" s="197">
        <v>0.3</v>
      </c>
      <c r="L44" s="197">
        <f t="shared" si="28"/>
        <v>44.270999999999994</v>
      </c>
      <c r="M44" s="199">
        <f t="shared" si="29"/>
        <v>0.0012836967869392158</v>
      </c>
      <c r="N44" s="198">
        <v>39.093</v>
      </c>
      <c r="O44" s="197">
        <v>0.16</v>
      </c>
      <c r="P44" s="197">
        <f t="shared" si="30"/>
        <v>39.253</v>
      </c>
      <c r="Q44" s="196">
        <f t="shared" si="31"/>
        <v>0.12783736274934387</v>
      </c>
    </row>
    <row r="45" spans="1:17" s="188" customFormat="1" ht="18" customHeight="1">
      <c r="A45" s="202" t="s">
        <v>248</v>
      </c>
      <c r="B45" s="201">
        <v>0</v>
      </c>
      <c r="C45" s="197">
        <v>12.833</v>
      </c>
      <c r="D45" s="197">
        <f t="shared" si="24"/>
        <v>12.833</v>
      </c>
      <c r="E45" s="200">
        <f t="shared" si="25"/>
        <v>0.0009716117944116991</v>
      </c>
      <c r="F45" s="198"/>
      <c r="G45" s="197">
        <v>9.777</v>
      </c>
      <c r="H45" s="197">
        <f t="shared" si="26"/>
        <v>9.777</v>
      </c>
      <c r="I45" s="199">
        <f t="shared" si="27"/>
        <v>0.3125703180934849</v>
      </c>
      <c r="J45" s="198">
        <v>0.147</v>
      </c>
      <c r="K45" s="197">
        <v>43.74100000000001</v>
      </c>
      <c r="L45" s="197">
        <f t="shared" si="28"/>
        <v>43.888000000000005</v>
      </c>
      <c r="M45" s="199">
        <f t="shared" si="29"/>
        <v>0.0012725911902868314</v>
      </c>
      <c r="N45" s="198">
        <v>0.001</v>
      </c>
      <c r="O45" s="197">
        <v>23.674999999999997</v>
      </c>
      <c r="P45" s="197">
        <f t="shared" si="30"/>
        <v>23.676</v>
      </c>
      <c r="Q45" s="196">
        <f t="shared" si="31"/>
        <v>0.8536915019428961</v>
      </c>
    </row>
    <row r="46" spans="1:17" s="188" customFormat="1" ht="18" customHeight="1" thickBot="1">
      <c r="A46" s="195" t="s">
        <v>245</v>
      </c>
      <c r="B46" s="194">
        <v>1419.2759999999996</v>
      </c>
      <c r="C46" s="190">
        <v>1004.0489999999991</v>
      </c>
      <c r="D46" s="190">
        <f t="shared" si="24"/>
        <v>2423.324999999999</v>
      </c>
      <c r="E46" s="193">
        <f t="shared" si="25"/>
        <v>0.18347472544944515</v>
      </c>
      <c r="F46" s="191">
        <v>1237.5139999999992</v>
      </c>
      <c r="G46" s="190">
        <v>562.9740000000005</v>
      </c>
      <c r="H46" s="190">
        <f t="shared" si="26"/>
        <v>1800.4879999999998</v>
      </c>
      <c r="I46" s="192">
        <f t="shared" si="27"/>
        <v>0.3459267709643159</v>
      </c>
      <c r="J46" s="191">
        <v>3887.259000000003</v>
      </c>
      <c r="K46" s="190">
        <v>2576.926999999992</v>
      </c>
      <c r="L46" s="190">
        <f t="shared" si="28"/>
        <v>6464.185999999995</v>
      </c>
      <c r="M46" s="192">
        <f t="shared" si="29"/>
        <v>0.18743770862138773</v>
      </c>
      <c r="N46" s="191">
        <v>3898.6720000000023</v>
      </c>
      <c r="O46" s="190">
        <v>1659.0819999999865</v>
      </c>
      <c r="P46" s="190">
        <f t="shared" si="30"/>
        <v>5557.753999999989</v>
      </c>
      <c r="Q46" s="189">
        <f t="shared" si="31"/>
        <v>0.16309322075068589</v>
      </c>
    </row>
    <row r="47" ht="15" thickTop="1">
      <c r="A47" s="122" t="s">
        <v>147</v>
      </c>
    </row>
    <row r="48" ht="13.5" customHeight="1">
      <c r="A48" s="122" t="s">
        <v>53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47:Q65536 I47:I65536 I3 Q3">
    <cfRule type="cellIs" priority="3" dxfId="80" operator="lessThan" stopIfTrue="1">
      <formula>0</formula>
    </cfRule>
  </conditionalFormatting>
  <conditionalFormatting sqref="I8:I46 Q8:Q46">
    <cfRule type="cellIs" priority="4" dxfId="80" operator="lessThan">
      <formula>0</formula>
    </cfRule>
    <cfRule type="cellIs" priority="5" dxfId="82" operator="greaterThanOrEqual">
      <formula>0</formula>
    </cfRule>
  </conditionalFormatting>
  <conditionalFormatting sqref="I5 Q5">
    <cfRule type="cellIs" priority="1" dxfId="80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79"/>
  <sheetViews>
    <sheetView showGridLines="0" zoomScale="80" zoomScaleNormal="80" zoomScalePageLayoutView="0" workbookViewId="0" topLeftCell="A1">
      <selection activeCell="M41" sqref="M41"/>
    </sheetView>
  </sheetViews>
  <sheetFormatPr defaultColWidth="8.00390625" defaultRowHeight="15"/>
  <cols>
    <col min="1" max="1" width="20.28125" style="129" customWidth="1"/>
    <col min="2" max="2" width="9.00390625" style="129" customWidth="1"/>
    <col min="3" max="3" width="9.7109375" style="129" bestFit="1" customWidth="1"/>
    <col min="4" max="4" width="8.00390625" style="129" bestFit="1" customWidth="1"/>
    <col min="5" max="5" width="9.7109375" style="129" bestFit="1" customWidth="1"/>
    <col min="6" max="6" width="9.421875" style="129" customWidth="1"/>
    <col min="7" max="7" width="9.421875" style="129" bestFit="1" customWidth="1"/>
    <col min="8" max="8" width="9.28125" style="129" bestFit="1" customWidth="1"/>
    <col min="9" max="9" width="10.7109375" style="129" bestFit="1" customWidth="1"/>
    <col min="10" max="10" width="8.57421875" style="129" customWidth="1"/>
    <col min="11" max="11" width="9.7109375" style="129" bestFit="1" customWidth="1"/>
    <col min="12" max="12" width="9.28125" style="129" bestFit="1" customWidth="1"/>
    <col min="13" max="13" width="10.28125" style="129" bestFit="1" customWidth="1"/>
    <col min="14" max="15" width="11.140625" style="129" bestFit="1" customWidth="1"/>
    <col min="16" max="16" width="8.57421875" style="129" customWidth="1"/>
    <col min="17" max="17" width="10.28125" style="129" customWidth="1"/>
    <col min="18" max="18" width="11.140625" style="129" bestFit="1" customWidth="1"/>
    <col min="19" max="19" width="9.421875" style="129" bestFit="1" customWidth="1"/>
    <col min="20" max="21" width="11.140625" style="129" bestFit="1" customWidth="1"/>
    <col min="22" max="22" width="8.28125" style="129" customWidth="1"/>
    <col min="23" max="23" width="10.28125" style="129" customWidth="1"/>
    <col min="24" max="24" width="11.140625" style="129" bestFit="1" customWidth="1"/>
    <col min="25" max="25" width="9.8515625" style="129" bestFit="1" customWidth="1"/>
    <col min="26" max="16384" width="8.00390625" style="129" customWidth="1"/>
  </cols>
  <sheetData>
    <row r="1" spans="24:25" ht="18.75" thickBot="1">
      <c r="X1" s="556" t="s">
        <v>28</v>
      </c>
      <c r="Y1" s="557"/>
    </row>
    <row r="2" ht="5.25" customHeight="1" thickBot="1"/>
    <row r="3" spans="1:25" ht="24.75" customHeight="1" thickTop="1">
      <c r="A3" s="612" t="s">
        <v>63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4"/>
    </row>
    <row r="4" spans="1:25" ht="16.5" customHeight="1" thickBot="1">
      <c r="A4" s="623" t="s">
        <v>45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5"/>
    </row>
    <row r="5" spans="1:25" s="272" customFormat="1" ht="15.75" customHeight="1" thickBot="1" thickTop="1">
      <c r="A5" s="561" t="s">
        <v>62</v>
      </c>
      <c r="B5" s="629" t="s">
        <v>36</v>
      </c>
      <c r="C5" s="630"/>
      <c r="D5" s="630"/>
      <c r="E5" s="630"/>
      <c r="F5" s="630"/>
      <c r="G5" s="630"/>
      <c r="H5" s="630"/>
      <c r="I5" s="630"/>
      <c r="J5" s="631"/>
      <c r="K5" s="631"/>
      <c r="L5" s="631"/>
      <c r="M5" s="632"/>
      <c r="N5" s="629" t="s">
        <v>35</v>
      </c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3"/>
    </row>
    <row r="6" spans="1:25" s="169" customFormat="1" ht="26.25" customHeight="1">
      <c r="A6" s="562"/>
      <c r="B6" s="618" t="s">
        <v>444</v>
      </c>
      <c r="C6" s="619"/>
      <c r="D6" s="619"/>
      <c r="E6" s="619"/>
      <c r="F6" s="619"/>
      <c r="G6" s="615" t="s">
        <v>34</v>
      </c>
      <c r="H6" s="618" t="s">
        <v>445</v>
      </c>
      <c r="I6" s="619"/>
      <c r="J6" s="619"/>
      <c r="K6" s="619"/>
      <c r="L6" s="619"/>
      <c r="M6" s="626" t="s">
        <v>33</v>
      </c>
      <c r="N6" s="618" t="s">
        <v>446</v>
      </c>
      <c r="O6" s="619"/>
      <c r="P6" s="619"/>
      <c r="Q6" s="619"/>
      <c r="R6" s="619"/>
      <c r="S6" s="615" t="s">
        <v>34</v>
      </c>
      <c r="T6" s="618" t="s">
        <v>447</v>
      </c>
      <c r="U6" s="619"/>
      <c r="V6" s="619"/>
      <c r="W6" s="619"/>
      <c r="X6" s="619"/>
      <c r="Y6" s="620" t="s">
        <v>33</v>
      </c>
    </row>
    <row r="7" spans="1:25" s="169" customFormat="1" ht="26.25" customHeight="1">
      <c r="A7" s="563"/>
      <c r="B7" s="607" t="s">
        <v>22</v>
      </c>
      <c r="C7" s="608"/>
      <c r="D7" s="609" t="s">
        <v>21</v>
      </c>
      <c r="E7" s="608"/>
      <c r="F7" s="610" t="s">
        <v>17</v>
      </c>
      <c r="G7" s="616"/>
      <c r="H7" s="607" t="s">
        <v>22</v>
      </c>
      <c r="I7" s="608"/>
      <c r="J7" s="609" t="s">
        <v>21</v>
      </c>
      <c r="K7" s="608"/>
      <c r="L7" s="610" t="s">
        <v>17</v>
      </c>
      <c r="M7" s="627"/>
      <c r="N7" s="607" t="s">
        <v>22</v>
      </c>
      <c r="O7" s="608"/>
      <c r="P7" s="609" t="s">
        <v>21</v>
      </c>
      <c r="Q7" s="608"/>
      <c r="R7" s="610" t="s">
        <v>17</v>
      </c>
      <c r="S7" s="616"/>
      <c r="T7" s="607" t="s">
        <v>22</v>
      </c>
      <c r="U7" s="608"/>
      <c r="V7" s="609" t="s">
        <v>21</v>
      </c>
      <c r="W7" s="608"/>
      <c r="X7" s="610" t="s">
        <v>17</v>
      </c>
      <c r="Y7" s="621"/>
    </row>
    <row r="8" spans="1:25" s="268" customFormat="1" ht="21" customHeight="1" thickBot="1">
      <c r="A8" s="564"/>
      <c r="B8" s="271" t="s">
        <v>19</v>
      </c>
      <c r="C8" s="269" t="s">
        <v>18</v>
      </c>
      <c r="D8" s="270" t="s">
        <v>19</v>
      </c>
      <c r="E8" s="269" t="s">
        <v>18</v>
      </c>
      <c r="F8" s="611"/>
      <c r="G8" s="617"/>
      <c r="H8" s="271" t="s">
        <v>19</v>
      </c>
      <c r="I8" s="269" t="s">
        <v>18</v>
      </c>
      <c r="J8" s="270" t="s">
        <v>19</v>
      </c>
      <c r="K8" s="269" t="s">
        <v>18</v>
      </c>
      <c r="L8" s="611"/>
      <c r="M8" s="628"/>
      <c r="N8" s="271" t="s">
        <v>19</v>
      </c>
      <c r="O8" s="269" t="s">
        <v>18</v>
      </c>
      <c r="P8" s="270" t="s">
        <v>19</v>
      </c>
      <c r="Q8" s="269" t="s">
        <v>18</v>
      </c>
      <c r="R8" s="611"/>
      <c r="S8" s="617"/>
      <c r="T8" s="271" t="s">
        <v>19</v>
      </c>
      <c r="U8" s="269" t="s">
        <v>18</v>
      </c>
      <c r="V8" s="270" t="s">
        <v>19</v>
      </c>
      <c r="W8" s="269" t="s">
        <v>18</v>
      </c>
      <c r="X8" s="611"/>
      <c r="Y8" s="622"/>
    </row>
    <row r="9" spans="1:25" s="260" customFormat="1" ht="18" customHeight="1" thickBot="1" thickTop="1">
      <c r="A9" s="267" t="s">
        <v>24</v>
      </c>
      <c r="B9" s="264">
        <f>B10+B27+B45+B57+B69+B77</f>
        <v>314816</v>
      </c>
      <c r="C9" s="263">
        <f>C10+C27+C45+C57+C69+C77</f>
        <v>274855</v>
      </c>
      <c r="D9" s="262">
        <f>D10+D27+D45+D57+D69+D77</f>
        <v>4317</v>
      </c>
      <c r="E9" s="263">
        <f>E10+E27+E45+E57+E69+E77</f>
        <v>3049</v>
      </c>
      <c r="F9" s="262">
        <f aca="true" t="shared" si="0" ref="F9:F40">SUM(B9:E9)</f>
        <v>597037</v>
      </c>
      <c r="G9" s="265">
        <f aca="true" t="shared" si="1" ref="G9:G40">F9/$F$9</f>
        <v>1</v>
      </c>
      <c r="H9" s="264">
        <f>H10+H27+H45+H57+H69+H77</f>
        <v>274306</v>
      </c>
      <c r="I9" s="263">
        <f>I10+I27+I45+I57+I69+I77</f>
        <v>245083</v>
      </c>
      <c r="J9" s="262">
        <f>J10+J27+J45+J57+J69+J77</f>
        <v>1853</v>
      </c>
      <c r="K9" s="263">
        <f>K10+K27+K45+K57+K69+K77</f>
        <v>1806</v>
      </c>
      <c r="L9" s="262">
        <f aca="true" t="shared" si="2" ref="L9:L40">SUM(H9:K9)</f>
        <v>523048</v>
      </c>
      <c r="M9" s="266">
        <f aca="true" t="shared" si="3" ref="M9:M39">IF(ISERROR(F9/L9-1),"         /0",(F9/L9-1))</f>
        <v>0.14145738058457358</v>
      </c>
      <c r="N9" s="264">
        <f>N10+N27+N45+N57+N69+N77</f>
        <v>934546</v>
      </c>
      <c r="O9" s="263">
        <f>O10+O27+O45+O57+O69+O77</f>
        <v>852616</v>
      </c>
      <c r="P9" s="262">
        <f>P10+P27+P45+P57+P69+P77</f>
        <v>10553</v>
      </c>
      <c r="Q9" s="263">
        <f>Q10+Q27+Q45+Q57+Q69+Q77</f>
        <v>8641</v>
      </c>
      <c r="R9" s="262">
        <f aca="true" t="shared" si="4" ref="R9:R40">SUM(N9:Q9)</f>
        <v>1806356</v>
      </c>
      <c r="S9" s="265">
        <f aca="true" t="shared" si="5" ref="S9:S40">R9/$R$9</f>
        <v>1</v>
      </c>
      <c r="T9" s="264">
        <f>T10+T27+T45+T57+T69+T77</f>
        <v>847588</v>
      </c>
      <c r="U9" s="263">
        <f>U10+U27+U45+U57+U69+U77</f>
        <v>767540</v>
      </c>
      <c r="V9" s="262">
        <f>V10+V27+V45+V57+V69+V77</f>
        <v>8849</v>
      </c>
      <c r="W9" s="263">
        <f>W10+W27+W45+W57+W69+W77</f>
        <v>9021</v>
      </c>
      <c r="X9" s="262">
        <f aca="true" t="shared" si="6" ref="X9:X40">SUM(T9:W9)</f>
        <v>1632998</v>
      </c>
      <c r="Y9" s="261">
        <f aca="true" t="shared" si="7" ref="Y9:Y39">IF(ISERROR(R9/X9-1),"         /0",(R9/X9-1))</f>
        <v>0.10615934618413503</v>
      </c>
    </row>
    <row r="10" spans="1:25" s="237" customFormat="1" ht="19.5" customHeight="1">
      <c r="A10" s="244" t="s">
        <v>61</v>
      </c>
      <c r="B10" s="241">
        <f>SUM(B11:B26)</f>
        <v>95638</v>
      </c>
      <c r="C10" s="240">
        <f>SUM(C11:C26)</f>
        <v>81460</v>
      </c>
      <c r="D10" s="239">
        <f>SUM(D11:D26)</f>
        <v>427</v>
      </c>
      <c r="E10" s="240">
        <f>SUM(E11:E26)</f>
        <v>165</v>
      </c>
      <c r="F10" s="239">
        <f t="shared" si="0"/>
        <v>177690</v>
      </c>
      <c r="G10" s="242">
        <f t="shared" si="1"/>
        <v>0.29761974550990977</v>
      </c>
      <c r="H10" s="241">
        <f>SUM(H11:H26)</f>
        <v>90558</v>
      </c>
      <c r="I10" s="240">
        <f>SUM(I11:I26)</f>
        <v>84657</v>
      </c>
      <c r="J10" s="239">
        <f>SUM(J11:J26)</f>
        <v>41</v>
      </c>
      <c r="K10" s="240">
        <f>SUM(K11:K26)</f>
        <v>3</v>
      </c>
      <c r="L10" s="239">
        <f t="shared" si="2"/>
        <v>175259</v>
      </c>
      <c r="M10" s="243">
        <f t="shared" si="3"/>
        <v>0.013870899639961465</v>
      </c>
      <c r="N10" s="241">
        <f>SUM(N11:N26)</f>
        <v>275400</v>
      </c>
      <c r="O10" s="240">
        <f>SUM(O11:O26)</f>
        <v>260939</v>
      </c>
      <c r="P10" s="239">
        <f>SUM(P11:P26)</f>
        <v>1246</v>
      </c>
      <c r="Q10" s="240">
        <f>SUM(Q11:Q26)</f>
        <v>753</v>
      </c>
      <c r="R10" s="239">
        <f t="shared" si="4"/>
        <v>538338</v>
      </c>
      <c r="S10" s="242">
        <f t="shared" si="5"/>
        <v>0.2980243097152499</v>
      </c>
      <c r="T10" s="241">
        <f>SUM(T11:T26)</f>
        <v>276624</v>
      </c>
      <c r="U10" s="240">
        <f>SUM(U11:U26)</f>
        <v>263904</v>
      </c>
      <c r="V10" s="239">
        <f>SUM(V11:V26)</f>
        <v>647</v>
      </c>
      <c r="W10" s="240">
        <f>SUM(W11:W26)</f>
        <v>553</v>
      </c>
      <c r="X10" s="239">
        <f t="shared" si="6"/>
        <v>541728</v>
      </c>
      <c r="Y10" s="238">
        <f t="shared" si="7"/>
        <v>-0.00625775296827924</v>
      </c>
    </row>
    <row r="11" spans="1:25" ht="19.5" customHeight="1">
      <c r="A11" s="236" t="s">
        <v>249</v>
      </c>
      <c r="B11" s="234">
        <v>23503</v>
      </c>
      <c r="C11" s="231">
        <v>20007</v>
      </c>
      <c r="D11" s="230">
        <v>326</v>
      </c>
      <c r="E11" s="231">
        <v>127</v>
      </c>
      <c r="F11" s="230">
        <f t="shared" si="0"/>
        <v>43963</v>
      </c>
      <c r="G11" s="233">
        <f t="shared" si="1"/>
        <v>0.07363530233469617</v>
      </c>
      <c r="H11" s="234">
        <v>16575</v>
      </c>
      <c r="I11" s="231">
        <v>16390</v>
      </c>
      <c r="J11" s="230">
        <v>0</v>
      </c>
      <c r="K11" s="231">
        <v>0</v>
      </c>
      <c r="L11" s="230">
        <f t="shared" si="2"/>
        <v>32965</v>
      </c>
      <c r="M11" s="235">
        <f t="shared" si="3"/>
        <v>0.3336265736387076</v>
      </c>
      <c r="N11" s="234">
        <v>64406</v>
      </c>
      <c r="O11" s="231">
        <v>63780</v>
      </c>
      <c r="P11" s="230">
        <v>689</v>
      </c>
      <c r="Q11" s="231">
        <v>369</v>
      </c>
      <c r="R11" s="230">
        <f t="shared" si="4"/>
        <v>129244</v>
      </c>
      <c r="S11" s="233">
        <f t="shared" si="5"/>
        <v>0.07154957273095669</v>
      </c>
      <c r="T11" s="234">
        <v>47773</v>
      </c>
      <c r="U11" s="231">
        <v>50427</v>
      </c>
      <c r="V11" s="230">
        <v>205</v>
      </c>
      <c r="W11" s="231">
        <v>237</v>
      </c>
      <c r="X11" s="230">
        <f t="shared" si="6"/>
        <v>98642</v>
      </c>
      <c r="Y11" s="229">
        <f t="shared" si="7"/>
        <v>0.31023296364631703</v>
      </c>
    </row>
    <row r="12" spans="1:25" ht="19.5" customHeight="1">
      <c r="A12" s="236" t="s">
        <v>250</v>
      </c>
      <c r="B12" s="234">
        <v>7918</v>
      </c>
      <c r="C12" s="231">
        <v>7137</v>
      </c>
      <c r="D12" s="230">
        <v>88</v>
      </c>
      <c r="E12" s="231">
        <v>7</v>
      </c>
      <c r="F12" s="230">
        <f t="shared" si="0"/>
        <v>15150</v>
      </c>
      <c r="G12" s="233">
        <f t="shared" si="1"/>
        <v>0.025375311747848125</v>
      </c>
      <c r="H12" s="234">
        <v>7689</v>
      </c>
      <c r="I12" s="231">
        <v>7167</v>
      </c>
      <c r="J12" s="230">
        <v>1</v>
      </c>
      <c r="K12" s="231">
        <v>0</v>
      </c>
      <c r="L12" s="230">
        <f t="shared" si="2"/>
        <v>14857</v>
      </c>
      <c r="M12" s="235">
        <f t="shared" si="3"/>
        <v>0.019721343474456532</v>
      </c>
      <c r="N12" s="234">
        <v>22149</v>
      </c>
      <c r="O12" s="231">
        <v>21133</v>
      </c>
      <c r="P12" s="230">
        <v>194</v>
      </c>
      <c r="Q12" s="231">
        <v>53</v>
      </c>
      <c r="R12" s="230">
        <f t="shared" si="4"/>
        <v>43529</v>
      </c>
      <c r="S12" s="233">
        <f t="shared" si="5"/>
        <v>0.024097686170389446</v>
      </c>
      <c r="T12" s="234">
        <v>25347</v>
      </c>
      <c r="U12" s="231">
        <v>24572</v>
      </c>
      <c r="V12" s="230">
        <v>89</v>
      </c>
      <c r="W12" s="231">
        <v>47</v>
      </c>
      <c r="X12" s="230">
        <f t="shared" si="6"/>
        <v>50055</v>
      </c>
      <c r="Y12" s="229">
        <f t="shared" si="7"/>
        <v>-0.1303765857556688</v>
      </c>
    </row>
    <row r="13" spans="1:25" ht="19.5" customHeight="1">
      <c r="A13" s="236" t="s">
        <v>253</v>
      </c>
      <c r="B13" s="234">
        <v>7397</v>
      </c>
      <c r="C13" s="231">
        <v>6523</v>
      </c>
      <c r="D13" s="230">
        <v>0</v>
      </c>
      <c r="E13" s="231">
        <v>4</v>
      </c>
      <c r="F13" s="230">
        <f t="shared" si="0"/>
        <v>13924</v>
      </c>
      <c r="G13" s="233">
        <f t="shared" si="1"/>
        <v>0.023321837675051964</v>
      </c>
      <c r="H13" s="234">
        <v>6492</v>
      </c>
      <c r="I13" s="231">
        <v>6113</v>
      </c>
      <c r="J13" s="230"/>
      <c r="K13" s="231"/>
      <c r="L13" s="230">
        <f t="shared" si="2"/>
        <v>12605</v>
      </c>
      <c r="M13" s="235">
        <f t="shared" si="3"/>
        <v>0.10464101547005167</v>
      </c>
      <c r="N13" s="234">
        <v>19540</v>
      </c>
      <c r="O13" s="231">
        <v>18464</v>
      </c>
      <c r="P13" s="230">
        <v>114</v>
      </c>
      <c r="Q13" s="231">
        <v>99</v>
      </c>
      <c r="R13" s="230">
        <f t="shared" si="4"/>
        <v>38217</v>
      </c>
      <c r="S13" s="233">
        <f t="shared" si="5"/>
        <v>0.021156959093334867</v>
      </c>
      <c r="T13" s="234">
        <v>19248</v>
      </c>
      <c r="U13" s="231">
        <v>17502</v>
      </c>
      <c r="V13" s="230">
        <v>118</v>
      </c>
      <c r="W13" s="231">
        <v>127</v>
      </c>
      <c r="X13" s="230">
        <f t="shared" si="6"/>
        <v>36995</v>
      </c>
      <c r="Y13" s="229">
        <f t="shared" si="7"/>
        <v>0.03303149074199219</v>
      </c>
    </row>
    <row r="14" spans="1:25" ht="19.5" customHeight="1">
      <c r="A14" s="236" t="s">
        <v>251</v>
      </c>
      <c r="B14" s="234">
        <v>6932</v>
      </c>
      <c r="C14" s="231">
        <v>6115</v>
      </c>
      <c r="D14" s="230">
        <v>0</v>
      </c>
      <c r="E14" s="231">
        <v>0</v>
      </c>
      <c r="F14" s="230">
        <f t="shared" si="0"/>
        <v>13047</v>
      </c>
      <c r="G14" s="233">
        <f t="shared" si="1"/>
        <v>0.021852916988394352</v>
      </c>
      <c r="H14" s="234">
        <v>8948</v>
      </c>
      <c r="I14" s="231">
        <v>8277</v>
      </c>
      <c r="J14" s="230"/>
      <c r="K14" s="231">
        <v>1</v>
      </c>
      <c r="L14" s="230">
        <f t="shared" si="2"/>
        <v>17226</v>
      </c>
      <c r="M14" s="235">
        <f t="shared" si="3"/>
        <v>-0.2425983977708116</v>
      </c>
      <c r="N14" s="234">
        <v>23348</v>
      </c>
      <c r="O14" s="231">
        <v>23529</v>
      </c>
      <c r="P14" s="230"/>
      <c r="Q14" s="231"/>
      <c r="R14" s="230">
        <f t="shared" si="4"/>
        <v>46877</v>
      </c>
      <c r="S14" s="233">
        <f t="shared" si="5"/>
        <v>0.02595114141398484</v>
      </c>
      <c r="T14" s="234">
        <v>26065</v>
      </c>
      <c r="U14" s="231">
        <v>27718</v>
      </c>
      <c r="V14" s="230"/>
      <c r="W14" s="231">
        <v>1</v>
      </c>
      <c r="X14" s="230">
        <f t="shared" si="6"/>
        <v>53784</v>
      </c>
      <c r="Y14" s="229">
        <f t="shared" si="7"/>
        <v>-0.12842109177450545</v>
      </c>
    </row>
    <row r="15" spans="1:25" ht="19.5" customHeight="1">
      <c r="A15" s="236" t="s">
        <v>252</v>
      </c>
      <c r="B15" s="234">
        <v>6111</v>
      </c>
      <c r="C15" s="231">
        <v>5921</v>
      </c>
      <c r="D15" s="230">
        <v>0</v>
      </c>
      <c r="E15" s="231">
        <v>0</v>
      </c>
      <c r="F15" s="230">
        <f t="shared" si="0"/>
        <v>12032</v>
      </c>
      <c r="G15" s="233">
        <f t="shared" si="1"/>
        <v>0.020152854848191987</v>
      </c>
      <c r="H15" s="234">
        <v>6099</v>
      </c>
      <c r="I15" s="231">
        <v>6150</v>
      </c>
      <c r="J15" s="230"/>
      <c r="K15" s="231"/>
      <c r="L15" s="230">
        <f t="shared" si="2"/>
        <v>12249</v>
      </c>
      <c r="M15" s="235">
        <f t="shared" si="3"/>
        <v>-0.017715731896481346</v>
      </c>
      <c r="N15" s="234">
        <v>17944</v>
      </c>
      <c r="O15" s="231">
        <v>18919</v>
      </c>
      <c r="P15" s="230"/>
      <c r="Q15" s="231"/>
      <c r="R15" s="230">
        <f t="shared" si="4"/>
        <v>36863</v>
      </c>
      <c r="S15" s="233">
        <f t="shared" si="5"/>
        <v>0.020407383705094678</v>
      </c>
      <c r="T15" s="234">
        <v>17428</v>
      </c>
      <c r="U15" s="231">
        <v>17760</v>
      </c>
      <c r="V15" s="230"/>
      <c r="W15" s="231"/>
      <c r="X15" s="230">
        <f t="shared" si="6"/>
        <v>35188</v>
      </c>
      <c r="Y15" s="229">
        <f t="shared" si="7"/>
        <v>0.04760145504149138</v>
      </c>
    </row>
    <row r="16" spans="1:25" ht="19.5" customHeight="1">
      <c r="A16" s="236" t="s">
        <v>254</v>
      </c>
      <c r="B16" s="234">
        <v>5610</v>
      </c>
      <c r="C16" s="231">
        <v>4952</v>
      </c>
      <c r="D16" s="230">
        <v>0</v>
      </c>
      <c r="E16" s="231">
        <v>0</v>
      </c>
      <c r="F16" s="230">
        <f t="shared" si="0"/>
        <v>10562</v>
      </c>
      <c r="G16" s="233">
        <f t="shared" si="1"/>
        <v>0.017690695886519597</v>
      </c>
      <c r="H16" s="234">
        <v>4973</v>
      </c>
      <c r="I16" s="231">
        <v>5388</v>
      </c>
      <c r="J16" s="230"/>
      <c r="K16" s="231"/>
      <c r="L16" s="230">
        <f t="shared" si="2"/>
        <v>10361</v>
      </c>
      <c r="M16" s="235">
        <f t="shared" si="3"/>
        <v>0.019399671846346944</v>
      </c>
      <c r="N16" s="234">
        <v>14488</v>
      </c>
      <c r="O16" s="231">
        <v>16935</v>
      </c>
      <c r="P16" s="230"/>
      <c r="Q16" s="231"/>
      <c r="R16" s="230">
        <f t="shared" si="4"/>
        <v>31423</v>
      </c>
      <c r="S16" s="233">
        <f t="shared" si="5"/>
        <v>0.017395795734617095</v>
      </c>
      <c r="T16" s="234">
        <v>13860</v>
      </c>
      <c r="U16" s="231">
        <v>17269</v>
      </c>
      <c r="V16" s="230">
        <v>54</v>
      </c>
      <c r="W16" s="231">
        <v>53</v>
      </c>
      <c r="X16" s="230">
        <f t="shared" si="6"/>
        <v>31236</v>
      </c>
      <c r="Y16" s="229">
        <f t="shared" si="7"/>
        <v>0.005986682033551016</v>
      </c>
    </row>
    <row r="17" spans="1:25" ht="19.5" customHeight="1">
      <c r="A17" s="236" t="s">
        <v>255</v>
      </c>
      <c r="B17" s="234">
        <v>4893</v>
      </c>
      <c r="C17" s="231">
        <v>4027</v>
      </c>
      <c r="D17" s="230">
        <v>0</v>
      </c>
      <c r="E17" s="231">
        <v>0</v>
      </c>
      <c r="F17" s="230">
        <f t="shared" si="0"/>
        <v>8920</v>
      </c>
      <c r="G17" s="233">
        <f t="shared" si="1"/>
        <v>0.014940447576950842</v>
      </c>
      <c r="H17" s="234">
        <v>3203</v>
      </c>
      <c r="I17" s="231">
        <v>3255</v>
      </c>
      <c r="J17" s="230"/>
      <c r="K17" s="231"/>
      <c r="L17" s="230">
        <f t="shared" si="2"/>
        <v>6458</v>
      </c>
      <c r="M17" s="235">
        <f t="shared" si="3"/>
        <v>0.3812325797460514</v>
      </c>
      <c r="N17" s="234">
        <v>14055</v>
      </c>
      <c r="O17" s="231">
        <v>13227</v>
      </c>
      <c r="P17" s="230"/>
      <c r="Q17" s="231"/>
      <c r="R17" s="230">
        <f t="shared" si="4"/>
        <v>27282</v>
      </c>
      <c r="S17" s="233">
        <f t="shared" si="5"/>
        <v>0.015103335112237012</v>
      </c>
      <c r="T17" s="234">
        <v>9921</v>
      </c>
      <c r="U17" s="231">
        <v>10080</v>
      </c>
      <c r="V17" s="230"/>
      <c r="W17" s="231"/>
      <c r="X17" s="230">
        <f t="shared" si="6"/>
        <v>20001</v>
      </c>
      <c r="Y17" s="229">
        <f t="shared" si="7"/>
        <v>0.3640317984100796</v>
      </c>
    </row>
    <row r="18" spans="1:25" ht="19.5" customHeight="1">
      <c r="A18" s="236" t="s">
        <v>257</v>
      </c>
      <c r="B18" s="234">
        <v>3420</v>
      </c>
      <c r="C18" s="231">
        <v>2978</v>
      </c>
      <c r="D18" s="230">
        <v>0</v>
      </c>
      <c r="E18" s="231">
        <v>0</v>
      </c>
      <c r="F18" s="230">
        <f t="shared" si="0"/>
        <v>6398</v>
      </c>
      <c r="G18" s="233">
        <f t="shared" si="1"/>
        <v>0.010716253766516984</v>
      </c>
      <c r="H18" s="234">
        <v>4171</v>
      </c>
      <c r="I18" s="231">
        <v>3727</v>
      </c>
      <c r="J18" s="230">
        <v>10</v>
      </c>
      <c r="K18" s="231"/>
      <c r="L18" s="230">
        <f t="shared" si="2"/>
        <v>7908</v>
      </c>
      <c r="M18" s="235">
        <f t="shared" si="3"/>
        <v>-0.19094587759231163</v>
      </c>
      <c r="N18" s="234">
        <v>9904</v>
      </c>
      <c r="O18" s="231">
        <v>9443</v>
      </c>
      <c r="P18" s="230">
        <v>111</v>
      </c>
      <c r="Q18" s="231">
        <v>135</v>
      </c>
      <c r="R18" s="230">
        <f t="shared" si="4"/>
        <v>19593</v>
      </c>
      <c r="S18" s="233">
        <f t="shared" si="5"/>
        <v>0.010846699100288093</v>
      </c>
      <c r="T18" s="234">
        <v>10275</v>
      </c>
      <c r="U18" s="231">
        <v>10305</v>
      </c>
      <c r="V18" s="230">
        <v>10</v>
      </c>
      <c r="W18" s="231">
        <v>7</v>
      </c>
      <c r="X18" s="230">
        <f t="shared" si="6"/>
        <v>20597</v>
      </c>
      <c r="Y18" s="229">
        <f t="shared" si="7"/>
        <v>-0.048744962858668694</v>
      </c>
    </row>
    <row r="19" spans="1:25" ht="19.5" customHeight="1">
      <c r="A19" s="236" t="s">
        <v>256</v>
      </c>
      <c r="B19" s="234">
        <v>3418</v>
      </c>
      <c r="C19" s="231">
        <v>2612</v>
      </c>
      <c r="D19" s="230">
        <v>0</v>
      </c>
      <c r="E19" s="231">
        <v>0</v>
      </c>
      <c r="F19" s="230">
        <f t="shared" si="0"/>
        <v>6030</v>
      </c>
      <c r="G19" s="233">
        <f t="shared" si="1"/>
        <v>0.010099876557064303</v>
      </c>
      <c r="H19" s="234">
        <v>3723</v>
      </c>
      <c r="I19" s="231">
        <v>3455</v>
      </c>
      <c r="J19" s="230"/>
      <c r="K19" s="231"/>
      <c r="L19" s="230">
        <f t="shared" si="2"/>
        <v>7178</v>
      </c>
      <c r="M19" s="235">
        <f t="shared" si="3"/>
        <v>-0.159933129005294</v>
      </c>
      <c r="N19" s="234">
        <v>11371</v>
      </c>
      <c r="O19" s="231">
        <v>9795</v>
      </c>
      <c r="P19" s="230"/>
      <c r="Q19" s="231"/>
      <c r="R19" s="230">
        <f t="shared" si="4"/>
        <v>21166</v>
      </c>
      <c r="S19" s="233">
        <f t="shared" si="5"/>
        <v>0.011717513048369203</v>
      </c>
      <c r="T19" s="234">
        <v>12128</v>
      </c>
      <c r="U19" s="231">
        <v>10546</v>
      </c>
      <c r="V19" s="230"/>
      <c r="W19" s="231"/>
      <c r="X19" s="230">
        <f t="shared" si="6"/>
        <v>22674</v>
      </c>
      <c r="Y19" s="229">
        <f t="shared" si="7"/>
        <v>-0.06650789450471906</v>
      </c>
    </row>
    <row r="20" spans="1:25" ht="19.5" customHeight="1">
      <c r="A20" s="236" t="s">
        <v>258</v>
      </c>
      <c r="B20" s="234">
        <v>3688</v>
      </c>
      <c r="C20" s="231">
        <v>2285</v>
      </c>
      <c r="D20" s="230">
        <v>0</v>
      </c>
      <c r="E20" s="231">
        <v>0</v>
      </c>
      <c r="F20" s="230">
        <f t="shared" si="0"/>
        <v>5973</v>
      </c>
      <c r="G20" s="233">
        <f t="shared" si="1"/>
        <v>0.010004405087121904</v>
      </c>
      <c r="H20" s="234">
        <v>3141</v>
      </c>
      <c r="I20" s="231">
        <v>2111</v>
      </c>
      <c r="J20" s="230"/>
      <c r="K20" s="231"/>
      <c r="L20" s="230">
        <f t="shared" si="2"/>
        <v>5252</v>
      </c>
      <c r="M20" s="235">
        <f t="shared" si="3"/>
        <v>0.13728103579588735</v>
      </c>
      <c r="N20" s="234">
        <v>11514</v>
      </c>
      <c r="O20" s="231">
        <v>7592</v>
      </c>
      <c r="P20" s="230"/>
      <c r="Q20" s="231"/>
      <c r="R20" s="230">
        <f t="shared" si="4"/>
        <v>19106</v>
      </c>
      <c r="S20" s="233">
        <f t="shared" si="5"/>
        <v>0.010577095544842766</v>
      </c>
      <c r="T20" s="234">
        <v>9409</v>
      </c>
      <c r="U20" s="231">
        <v>6846</v>
      </c>
      <c r="V20" s="230"/>
      <c r="W20" s="231"/>
      <c r="X20" s="230">
        <f t="shared" si="6"/>
        <v>16255</v>
      </c>
      <c r="Y20" s="229">
        <f t="shared" si="7"/>
        <v>0.17539218701937864</v>
      </c>
    </row>
    <row r="21" spans="1:25" ht="19.5" customHeight="1">
      <c r="A21" s="236" t="s">
        <v>259</v>
      </c>
      <c r="B21" s="234">
        <v>2774</v>
      </c>
      <c r="C21" s="231">
        <v>2619</v>
      </c>
      <c r="D21" s="230">
        <v>0</v>
      </c>
      <c r="E21" s="231">
        <v>0</v>
      </c>
      <c r="F21" s="230">
        <f t="shared" si="0"/>
        <v>5393</v>
      </c>
      <c r="G21" s="233">
        <f t="shared" si="1"/>
        <v>0.009032941007006266</v>
      </c>
      <c r="H21" s="234">
        <v>2447</v>
      </c>
      <c r="I21" s="231">
        <v>2519</v>
      </c>
      <c r="J21" s="230"/>
      <c r="K21" s="231"/>
      <c r="L21" s="230">
        <f t="shared" si="2"/>
        <v>4966</v>
      </c>
      <c r="M21" s="235">
        <f t="shared" si="3"/>
        <v>0.08598469593233982</v>
      </c>
      <c r="N21" s="234">
        <v>7182</v>
      </c>
      <c r="O21" s="231">
        <v>8320</v>
      </c>
      <c r="P21" s="230"/>
      <c r="Q21" s="231"/>
      <c r="R21" s="230">
        <f t="shared" si="4"/>
        <v>15502</v>
      </c>
      <c r="S21" s="233">
        <f t="shared" si="5"/>
        <v>0.00858191851440137</v>
      </c>
      <c r="T21" s="234">
        <v>6449</v>
      </c>
      <c r="U21" s="231">
        <v>7568</v>
      </c>
      <c r="V21" s="230"/>
      <c r="W21" s="231"/>
      <c r="X21" s="230">
        <f t="shared" si="6"/>
        <v>14017</v>
      </c>
      <c r="Y21" s="229">
        <f t="shared" si="7"/>
        <v>0.10594278376257393</v>
      </c>
    </row>
    <row r="22" spans="1:25" ht="19.5" customHeight="1">
      <c r="A22" s="236" t="s">
        <v>261</v>
      </c>
      <c r="B22" s="234">
        <v>1553</v>
      </c>
      <c r="C22" s="231">
        <v>2790</v>
      </c>
      <c r="D22" s="230">
        <v>0</v>
      </c>
      <c r="E22" s="231">
        <v>0</v>
      </c>
      <c r="F22" s="230">
        <f t="shared" si="0"/>
        <v>4343</v>
      </c>
      <c r="G22" s="233">
        <f t="shared" si="1"/>
        <v>0.007274256034383129</v>
      </c>
      <c r="H22" s="234">
        <v>966</v>
      </c>
      <c r="I22" s="231">
        <v>3846</v>
      </c>
      <c r="J22" s="230"/>
      <c r="K22" s="231"/>
      <c r="L22" s="230">
        <f t="shared" si="2"/>
        <v>4812</v>
      </c>
      <c r="M22" s="235">
        <f t="shared" si="3"/>
        <v>-0.09746467165419781</v>
      </c>
      <c r="N22" s="234">
        <v>4074</v>
      </c>
      <c r="O22" s="231">
        <v>8400</v>
      </c>
      <c r="P22" s="230"/>
      <c r="Q22" s="231"/>
      <c r="R22" s="230">
        <f t="shared" si="4"/>
        <v>12474</v>
      </c>
      <c r="S22" s="233">
        <f t="shared" si="5"/>
        <v>0.006905615504363481</v>
      </c>
      <c r="T22" s="234">
        <v>3536</v>
      </c>
      <c r="U22" s="231">
        <v>10527</v>
      </c>
      <c r="V22" s="230"/>
      <c r="W22" s="231"/>
      <c r="X22" s="230">
        <f t="shared" si="6"/>
        <v>14063</v>
      </c>
      <c r="Y22" s="229">
        <f t="shared" si="7"/>
        <v>-0.11299153807864615</v>
      </c>
    </row>
    <row r="23" spans="1:25" ht="19.5" customHeight="1">
      <c r="A23" s="236" t="s">
        <v>260</v>
      </c>
      <c r="B23" s="234">
        <v>2280</v>
      </c>
      <c r="C23" s="231">
        <v>1789</v>
      </c>
      <c r="D23" s="230">
        <v>0</v>
      </c>
      <c r="E23" s="231">
        <v>0</v>
      </c>
      <c r="F23" s="230">
        <f t="shared" si="0"/>
        <v>4069</v>
      </c>
      <c r="G23" s="233">
        <f t="shared" si="1"/>
        <v>0.006815323003431948</v>
      </c>
      <c r="H23" s="234">
        <v>2319</v>
      </c>
      <c r="I23" s="231">
        <v>2072</v>
      </c>
      <c r="J23" s="230"/>
      <c r="K23" s="231"/>
      <c r="L23" s="230">
        <f t="shared" si="2"/>
        <v>4391</v>
      </c>
      <c r="M23" s="235">
        <f t="shared" si="3"/>
        <v>-0.07333181507629238</v>
      </c>
      <c r="N23" s="234">
        <v>6704</v>
      </c>
      <c r="O23" s="231">
        <v>6138</v>
      </c>
      <c r="P23" s="230"/>
      <c r="Q23" s="231"/>
      <c r="R23" s="230">
        <f t="shared" si="4"/>
        <v>12842</v>
      </c>
      <c r="S23" s="233">
        <f t="shared" si="5"/>
        <v>0.007109340572954611</v>
      </c>
      <c r="T23" s="234">
        <v>7763</v>
      </c>
      <c r="U23" s="231">
        <v>6433</v>
      </c>
      <c r="V23" s="230"/>
      <c r="W23" s="231"/>
      <c r="X23" s="230">
        <f t="shared" si="6"/>
        <v>14196</v>
      </c>
      <c r="Y23" s="229">
        <f t="shared" si="7"/>
        <v>-0.09537897999436462</v>
      </c>
    </row>
    <row r="24" spans="1:25" ht="19.5" customHeight="1">
      <c r="A24" s="236" t="s">
        <v>262</v>
      </c>
      <c r="B24" s="234">
        <v>1495</v>
      </c>
      <c r="C24" s="231">
        <v>1262</v>
      </c>
      <c r="D24" s="230">
        <v>0</v>
      </c>
      <c r="E24" s="231">
        <v>0</v>
      </c>
      <c r="F24" s="230">
        <f t="shared" si="0"/>
        <v>2757</v>
      </c>
      <c r="G24" s="233">
        <f t="shared" si="1"/>
        <v>0.004617804256687609</v>
      </c>
      <c r="H24" s="234">
        <v>1949</v>
      </c>
      <c r="I24" s="231">
        <v>1697</v>
      </c>
      <c r="J24" s="230">
        <v>5</v>
      </c>
      <c r="K24" s="231"/>
      <c r="L24" s="230">
        <f t="shared" si="2"/>
        <v>3651</v>
      </c>
      <c r="M24" s="235">
        <f t="shared" si="3"/>
        <v>-0.2448644207066557</v>
      </c>
      <c r="N24" s="234">
        <v>5144</v>
      </c>
      <c r="O24" s="231">
        <v>4179</v>
      </c>
      <c r="P24" s="230">
        <v>5</v>
      </c>
      <c r="Q24" s="231"/>
      <c r="R24" s="230">
        <f t="shared" si="4"/>
        <v>9328</v>
      </c>
      <c r="S24" s="233">
        <f t="shared" si="5"/>
        <v>0.005163987608201263</v>
      </c>
      <c r="T24" s="234">
        <v>6683</v>
      </c>
      <c r="U24" s="231">
        <v>5176</v>
      </c>
      <c r="V24" s="230">
        <v>97</v>
      </c>
      <c r="W24" s="231">
        <v>64</v>
      </c>
      <c r="X24" s="230">
        <f t="shared" si="6"/>
        <v>12020</v>
      </c>
      <c r="Y24" s="229">
        <f t="shared" si="7"/>
        <v>-0.2239600665557404</v>
      </c>
    </row>
    <row r="25" spans="1:25" ht="19.5" customHeight="1">
      <c r="A25" s="236" t="s">
        <v>263</v>
      </c>
      <c r="B25" s="234">
        <v>1136</v>
      </c>
      <c r="C25" s="231">
        <v>1037</v>
      </c>
      <c r="D25" s="230">
        <v>0</v>
      </c>
      <c r="E25" s="231">
        <v>0</v>
      </c>
      <c r="F25" s="230">
        <f t="shared" si="0"/>
        <v>2173</v>
      </c>
      <c r="G25" s="233">
        <f t="shared" si="1"/>
        <v>0.0036396404242953115</v>
      </c>
      <c r="H25" s="234">
        <v>1145</v>
      </c>
      <c r="I25" s="231">
        <v>1052</v>
      </c>
      <c r="J25" s="230"/>
      <c r="K25" s="231"/>
      <c r="L25" s="230">
        <f t="shared" si="2"/>
        <v>2197</v>
      </c>
      <c r="M25" s="235">
        <f t="shared" si="3"/>
        <v>-0.010923987255348155</v>
      </c>
      <c r="N25" s="234">
        <v>3601</v>
      </c>
      <c r="O25" s="231">
        <v>3098</v>
      </c>
      <c r="P25" s="230"/>
      <c r="Q25" s="231"/>
      <c r="R25" s="230">
        <f t="shared" si="4"/>
        <v>6699</v>
      </c>
      <c r="S25" s="233">
        <f t="shared" si="5"/>
        <v>0.003708571289380388</v>
      </c>
      <c r="T25" s="234">
        <v>4656</v>
      </c>
      <c r="U25" s="231">
        <v>3800</v>
      </c>
      <c r="V25" s="230"/>
      <c r="W25" s="231"/>
      <c r="X25" s="230">
        <f t="shared" si="6"/>
        <v>8456</v>
      </c>
      <c r="Y25" s="229">
        <f t="shared" si="7"/>
        <v>-0.20778145695364236</v>
      </c>
    </row>
    <row r="26" spans="1:25" ht="19.5" customHeight="1" thickBot="1">
      <c r="A26" s="236" t="s">
        <v>245</v>
      </c>
      <c r="B26" s="234">
        <v>13510</v>
      </c>
      <c r="C26" s="231">
        <v>9406</v>
      </c>
      <c r="D26" s="230">
        <v>13</v>
      </c>
      <c r="E26" s="231">
        <v>27</v>
      </c>
      <c r="F26" s="230">
        <f t="shared" si="0"/>
        <v>22956</v>
      </c>
      <c r="G26" s="233">
        <f t="shared" si="1"/>
        <v>0.038449878315749274</v>
      </c>
      <c r="H26" s="234">
        <v>16718</v>
      </c>
      <c r="I26" s="231">
        <v>11438</v>
      </c>
      <c r="J26" s="230">
        <v>25</v>
      </c>
      <c r="K26" s="231">
        <v>2</v>
      </c>
      <c r="L26" s="230">
        <f t="shared" si="2"/>
        <v>28183</v>
      </c>
      <c r="M26" s="235">
        <f t="shared" si="3"/>
        <v>-0.18546641592449353</v>
      </c>
      <c r="N26" s="234">
        <v>39976</v>
      </c>
      <c r="O26" s="231">
        <v>27987</v>
      </c>
      <c r="P26" s="230">
        <v>133</v>
      </c>
      <c r="Q26" s="231">
        <v>97</v>
      </c>
      <c r="R26" s="230">
        <f t="shared" si="4"/>
        <v>68193</v>
      </c>
      <c r="S26" s="233">
        <f t="shared" si="5"/>
        <v>0.037751694571834124</v>
      </c>
      <c r="T26" s="234">
        <v>56083</v>
      </c>
      <c r="U26" s="231">
        <v>37375</v>
      </c>
      <c r="V26" s="230">
        <v>74</v>
      </c>
      <c r="W26" s="231">
        <v>17</v>
      </c>
      <c r="X26" s="230">
        <f t="shared" si="6"/>
        <v>93549</v>
      </c>
      <c r="Y26" s="229">
        <f t="shared" si="7"/>
        <v>-0.2710451207388641</v>
      </c>
    </row>
    <row r="27" spans="1:25" s="237" customFormat="1" ht="19.5" customHeight="1">
      <c r="A27" s="244" t="s">
        <v>60</v>
      </c>
      <c r="B27" s="241">
        <f>SUM(B28:B44)</f>
        <v>90024</v>
      </c>
      <c r="C27" s="240">
        <f>SUM(C28:C44)</f>
        <v>83536</v>
      </c>
      <c r="D27" s="239">
        <f>SUM(D28:D44)</f>
        <v>124</v>
      </c>
      <c r="E27" s="240">
        <f>SUM(E28:E44)</f>
        <v>105</v>
      </c>
      <c r="F27" s="239">
        <f t="shared" si="0"/>
        <v>173789</v>
      </c>
      <c r="G27" s="242">
        <f t="shared" si="1"/>
        <v>0.29108581210209755</v>
      </c>
      <c r="H27" s="241">
        <f>SUM(H28:H44)</f>
        <v>82160</v>
      </c>
      <c r="I27" s="240">
        <f>SUM(I28:I44)</f>
        <v>75941</v>
      </c>
      <c r="J27" s="239">
        <f>SUM(J28:J44)</f>
        <v>1076</v>
      </c>
      <c r="K27" s="240">
        <f>SUM(K28:K44)</f>
        <v>1084</v>
      </c>
      <c r="L27" s="239">
        <f t="shared" si="2"/>
        <v>160261</v>
      </c>
      <c r="M27" s="243">
        <f t="shared" si="3"/>
        <v>0.08441230243165831</v>
      </c>
      <c r="N27" s="241">
        <f>SUM(N28:N44)</f>
        <v>264276</v>
      </c>
      <c r="O27" s="240">
        <f>SUM(O28:O44)</f>
        <v>247333</v>
      </c>
      <c r="P27" s="239">
        <f>SUM(P28:P44)</f>
        <v>429</v>
      </c>
      <c r="Q27" s="240">
        <f>SUM(Q28:Q44)</f>
        <v>264</v>
      </c>
      <c r="R27" s="239">
        <f t="shared" si="4"/>
        <v>512302</v>
      </c>
      <c r="S27" s="242">
        <f t="shared" si="5"/>
        <v>0.28361076111242745</v>
      </c>
      <c r="T27" s="241">
        <f>SUM(T28:T44)</f>
        <v>240039</v>
      </c>
      <c r="U27" s="240">
        <f>SUM(U28:U44)</f>
        <v>230169</v>
      </c>
      <c r="V27" s="239">
        <f>SUM(V28:V44)</f>
        <v>1780</v>
      </c>
      <c r="W27" s="240">
        <f>SUM(W28:W44)</f>
        <v>1678</v>
      </c>
      <c r="X27" s="239">
        <f t="shared" si="6"/>
        <v>473666</v>
      </c>
      <c r="Y27" s="238">
        <f t="shared" si="7"/>
        <v>0.081568024726284</v>
      </c>
    </row>
    <row r="28" spans="1:25" ht="19.5" customHeight="1">
      <c r="A28" s="251" t="s">
        <v>264</v>
      </c>
      <c r="B28" s="248">
        <v>19292</v>
      </c>
      <c r="C28" s="246">
        <v>17301</v>
      </c>
      <c r="D28" s="247">
        <v>2</v>
      </c>
      <c r="E28" s="246">
        <v>6</v>
      </c>
      <c r="F28" s="230">
        <f t="shared" si="0"/>
        <v>36601</v>
      </c>
      <c r="G28" s="249">
        <f t="shared" si="1"/>
        <v>0.061304408269504236</v>
      </c>
      <c r="H28" s="248">
        <v>13246</v>
      </c>
      <c r="I28" s="246">
        <v>11812</v>
      </c>
      <c r="J28" s="247">
        <v>5</v>
      </c>
      <c r="K28" s="246">
        <v>3</v>
      </c>
      <c r="L28" s="247">
        <f t="shared" si="2"/>
        <v>25066</v>
      </c>
      <c r="M28" s="250">
        <f t="shared" si="3"/>
        <v>0.4601851113061517</v>
      </c>
      <c r="N28" s="248">
        <v>54388</v>
      </c>
      <c r="O28" s="246">
        <v>51190</v>
      </c>
      <c r="P28" s="247">
        <v>8</v>
      </c>
      <c r="Q28" s="246">
        <v>152</v>
      </c>
      <c r="R28" s="247">
        <f t="shared" si="4"/>
        <v>105738</v>
      </c>
      <c r="S28" s="249">
        <f t="shared" si="5"/>
        <v>0.05853663397469823</v>
      </c>
      <c r="T28" s="252">
        <v>36899</v>
      </c>
      <c r="U28" s="246">
        <v>37912</v>
      </c>
      <c r="V28" s="247">
        <v>9</v>
      </c>
      <c r="W28" s="246">
        <v>6</v>
      </c>
      <c r="X28" s="247">
        <f t="shared" si="6"/>
        <v>74826</v>
      </c>
      <c r="Y28" s="245">
        <f t="shared" si="7"/>
        <v>0.4131184347686634</v>
      </c>
    </row>
    <row r="29" spans="1:25" ht="19.5" customHeight="1">
      <c r="A29" s="251" t="s">
        <v>265</v>
      </c>
      <c r="B29" s="248">
        <v>13763</v>
      </c>
      <c r="C29" s="246">
        <v>13378</v>
      </c>
      <c r="D29" s="247">
        <v>0</v>
      </c>
      <c r="E29" s="246">
        <v>0</v>
      </c>
      <c r="F29" s="247">
        <f t="shared" si="0"/>
        <v>27141</v>
      </c>
      <c r="G29" s="249">
        <f t="shared" si="1"/>
        <v>0.04545949413520435</v>
      </c>
      <c r="H29" s="248">
        <v>12402</v>
      </c>
      <c r="I29" s="246">
        <v>13807</v>
      </c>
      <c r="J29" s="247"/>
      <c r="K29" s="246"/>
      <c r="L29" s="247">
        <f t="shared" si="2"/>
        <v>26209</v>
      </c>
      <c r="M29" s="250">
        <f t="shared" si="3"/>
        <v>0.03556030371246521</v>
      </c>
      <c r="N29" s="248">
        <v>36979</v>
      </c>
      <c r="O29" s="246">
        <v>35927</v>
      </c>
      <c r="P29" s="247"/>
      <c r="Q29" s="246">
        <v>0</v>
      </c>
      <c r="R29" s="247">
        <f t="shared" si="4"/>
        <v>72906</v>
      </c>
      <c r="S29" s="249">
        <f t="shared" si="5"/>
        <v>0.040360814811698245</v>
      </c>
      <c r="T29" s="252">
        <v>34208</v>
      </c>
      <c r="U29" s="246">
        <v>34861</v>
      </c>
      <c r="V29" s="247">
        <v>328</v>
      </c>
      <c r="W29" s="246">
        <v>3</v>
      </c>
      <c r="X29" s="247">
        <f t="shared" si="6"/>
        <v>69400</v>
      </c>
      <c r="Y29" s="245">
        <f t="shared" si="7"/>
        <v>0.050518731988472565</v>
      </c>
    </row>
    <row r="30" spans="1:25" ht="19.5" customHeight="1">
      <c r="A30" s="251" t="s">
        <v>266</v>
      </c>
      <c r="B30" s="248">
        <v>9962</v>
      </c>
      <c r="C30" s="246">
        <v>9916</v>
      </c>
      <c r="D30" s="247">
        <v>0</v>
      </c>
      <c r="E30" s="246">
        <v>0</v>
      </c>
      <c r="F30" s="247">
        <f t="shared" si="0"/>
        <v>19878</v>
      </c>
      <c r="G30" s="249">
        <f t="shared" si="1"/>
        <v>0.03329441893885973</v>
      </c>
      <c r="H30" s="248">
        <v>5965</v>
      </c>
      <c r="I30" s="246">
        <v>6106</v>
      </c>
      <c r="J30" s="247"/>
      <c r="K30" s="246">
        <v>0</v>
      </c>
      <c r="L30" s="247">
        <f t="shared" si="2"/>
        <v>12071</v>
      </c>
      <c r="M30" s="250">
        <f t="shared" si="3"/>
        <v>0.6467566895866126</v>
      </c>
      <c r="N30" s="248">
        <v>32828</v>
      </c>
      <c r="O30" s="246">
        <v>28912</v>
      </c>
      <c r="P30" s="247"/>
      <c r="Q30" s="246">
        <v>3</v>
      </c>
      <c r="R30" s="247">
        <f t="shared" si="4"/>
        <v>61743</v>
      </c>
      <c r="S30" s="249">
        <f t="shared" si="5"/>
        <v>0.03418096986419067</v>
      </c>
      <c r="T30" s="252">
        <v>18128</v>
      </c>
      <c r="U30" s="246">
        <v>18012</v>
      </c>
      <c r="V30" s="247">
        <v>2</v>
      </c>
      <c r="W30" s="246">
        <v>2</v>
      </c>
      <c r="X30" s="247">
        <f t="shared" si="6"/>
        <v>36144</v>
      </c>
      <c r="Y30" s="245">
        <f t="shared" si="7"/>
        <v>0.7082503320053122</v>
      </c>
    </row>
    <row r="31" spans="1:25" ht="19.5" customHeight="1">
      <c r="A31" s="251" t="s">
        <v>267</v>
      </c>
      <c r="B31" s="248">
        <v>8082</v>
      </c>
      <c r="C31" s="246">
        <v>6600</v>
      </c>
      <c r="D31" s="247">
        <v>0</v>
      </c>
      <c r="E31" s="246">
        <v>0</v>
      </c>
      <c r="F31" s="247">
        <f t="shared" si="0"/>
        <v>14682</v>
      </c>
      <c r="G31" s="249">
        <f t="shared" si="1"/>
        <v>0.024591440731478953</v>
      </c>
      <c r="H31" s="248">
        <v>6626</v>
      </c>
      <c r="I31" s="246">
        <v>5096</v>
      </c>
      <c r="J31" s="247"/>
      <c r="K31" s="246"/>
      <c r="L31" s="230">
        <f t="shared" si="2"/>
        <v>11722</v>
      </c>
      <c r="M31" s="250" t="s">
        <v>50</v>
      </c>
      <c r="N31" s="248">
        <v>20737</v>
      </c>
      <c r="O31" s="246">
        <v>17093</v>
      </c>
      <c r="P31" s="247"/>
      <c r="Q31" s="246">
        <v>0</v>
      </c>
      <c r="R31" s="230">
        <f t="shared" si="4"/>
        <v>37830</v>
      </c>
      <c r="S31" s="249">
        <f t="shared" si="5"/>
        <v>0.02094271561087626</v>
      </c>
      <c r="T31" s="252">
        <v>18386</v>
      </c>
      <c r="U31" s="246">
        <v>16621</v>
      </c>
      <c r="V31" s="247"/>
      <c r="W31" s="246"/>
      <c r="X31" s="247">
        <f t="shared" si="6"/>
        <v>35007</v>
      </c>
      <c r="Y31" s="245" t="s">
        <v>50</v>
      </c>
    </row>
    <row r="32" spans="1:25" ht="19.5" customHeight="1">
      <c r="A32" s="251" t="s">
        <v>269</v>
      </c>
      <c r="B32" s="248">
        <v>4953</v>
      </c>
      <c r="C32" s="246">
        <v>4242</v>
      </c>
      <c r="D32" s="247">
        <v>0</v>
      </c>
      <c r="E32" s="246">
        <v>0</v>
      </c>
      <c r="F32" s="247">
        <f t="shared" si="0"/>
        <v>9195</v>
      </c>
      <c r="G32" s="249">
        <f t="shared" si="1"/>
        <v>0.015401055545971187</v>
      </c>
      <c r="H32" s="248">
        <v>6255</v>
      </c>
      <c r="I32" s="246">
        <v>5074</v>
      </c>
      <c r="J32" s="247"/>
      <c r="K32" s="246">
        <v>0</v>
      </c>
      <c r="L32" s="247">
        <f t="shared" si="2"/>
        <v>11329</v>
      </c>
      <c r="M32" s="250">
        <f t="shared" si="3"/>
        <v>-0.18836613999470386</v>
      </c>
      <c r="N32" s="248">
        <v>14161</v>
      </c>
      <c r="O32" s="246">
        <v>13328</v>
      </c>
      <c r="P32" s="247"/>
      <c r="Q32" s="246">
        <v>0</v>
      </c>
      <c r="R32" s="247">
        <f t="shared" si="4"/>
        <v>27489</v>
      </c>
      <c r="S32" s="249">
        <f t="shared" si="5"/>
        <v>0.015217930463319523</v>
      </c>
      <c r="T32" s="252">
        <v>17769</v>
      </c>
      <c r="U32" s="246">
        <v>17315</v>
      </c>
      <c r="V32" s="247">
        <v>92</v>
      </c>
      <c r="W32" s="246">
        <v>109</v>
      </c>
      <c r="X32" s="247">
        <f t="shared" si="6"/>
        <v>35285</v>
      </c>
      <c r="Y32" s="245">
        <f t="shared" si="7"/>
        <v>-0.22094374380048176</v>
      </c>
    </row>
    <row r="33" spans="1:25" ht="19.5" customHeight="1">
      <c r="A33" s="251" t="s">
        <v>271</v>
      </c>
      <c r="B33" s="248">
        <v>5041</v>
      </c>
      <c r="C33" s="246">
        <v>3956</v>
      </c>
      <c r="D33" s="247">
        <v>0</v>
      </c>
      <c r="E33" s="246">
        <v>0</v>
      </c>
      <c r="F33" s="247">
        <f t="shared" si="0"/>
        <v>8997</v>
      </c>
      <c r="G33" s="249">
        <f t="shared" si="1"/>
        <v>0.01506941780827654</v>
      </c>
      <c r="H33" s="248">
        <v>4653</v>
      </c>
      <c r="I33" s="246">
        <v>4493</v>
      </c>
      <c r="J33" s="247"/>
      <c r="K33" s="246"/>
      <c r="L33" s="247">
        <f t="shared" si="2"/>
        <v>9146</v>
      </c>
      <c r="M33" s="250">
        <f t="shared" si="3"/>
        <v>-0.016291274874261963</v>
      </c>
      <c r="N33" s="248">
        <v>11971</v>
      </c>
      <c r="O33" s="246">
        <v>9845</v>
      </c>
      <c r="P33" s="247"/>
      <c r="Q33" s="246"/>
      <c r="R33" s="247">
        <f t="shared" si="4"/>
        <v>21816</v>
      </c>
      <c r="S33" s="249">
        <f t="shared" si="5"/>
        <v>0.012077353522782884</v>
      </c>
      <c r="T33" s="252">
        <v>13561</v>
      </c>
      <c r="U33" s="246">
        <v>13479</v>
      </c>
      <c r="V33" s="247"/>
      <c r="W33" s="246"/>
      <c r="X33" s="247">
        <f t="shared" si="6"/>
        <v>27040</v>
      </c>
      <c r="Y33" s="245">
        <f t="shared" si="7"/>
        <v>-0.1931952662721893</v>
      </c>
    </row>
    <row r="34" spans="1:25" ht="19.5" customHeight="1">
      <c r="A34" s="251" t="s">
        <v>268</v>
      </c>
      <c r="B34" s="248">
        <v>3474</v>
      </c>
      <c r="C34" s="246">
        <v>3577</v>
      </c>
      <c r="D34" s="247">
        <v>0</v>
      </c>
      <c r="E34" s="246">
        <v>0</v>
      </c>
      <c r="F34" s="247">
        <f t="shared" si="0"/>
        <v>7051</v>
      </c>
      <c r="G34" s="249">
        <f t="shared" si="1"/>
        <v>0.011809988325681657</v>
      </c>
      <c r="H34" s="248">
        <v>6444</v>
      </c>
      <c r="I34" s="246">
        <v>6165</v>
      </c>
      <c r="J34" s="247"/>
      <c r="K34" s="246">
        <v>0</v>
      </c>
      <c r="L34" s="247">
        <f t="shared" si="2"/>
        <v>12609</v>
      </c>
      <c r="M34" s="250">
        <f t="shared" si="3"/>
        <v>-0.4407962566420811</v>
      </c>
      <c r="N34" s="248">
        <v>16453</v>
      </c>
      <c r="O34" s="246">
        <v>16640</v>
      </c>
      <c r="P34" s="247"/>
      <c r="Q34" s="246">
        <v>0</v>
      </c>
      <c r="R34" s="247">
        <f t="shared" si="4"/>
        <v>33093</v>
      </c>
      <c r="S34" s="249">
        <f t="shared" si="5"/>
        <v>0.018320308953495325</v>
      </c>
      <c r="T34" s="252">
        <v>18773</v>
      </c>
      <c r="U34" s="246">
        <v>17781</v>
      </c>
      <c r="V34" s="247"/>
      <c r="W34" s="246">
        <v>0</v>
      </c>
      <c r="X34" s="247">
        <f t="shared" si="6"/>
        <v>36554</v>
      </c>
      <c r="Y34" s="245">
        <f t="shared" si="7"/>
        <v>-0.09468184056464413</v>
      </c>
    </row>
    <row r="35" spans="1:25" ht="19.5" customHeight="1">
      <c r="A35" s="251" t="s">
        <v>270</v>
      </c>
      <c r="B35" s="248">
        <v>3303</v>
      </c>
      <c r="C35" s="246">
        <v>3676</v>
      </c>
      <c r="D35" s="247">
        <v>0</v>
      </c>
      <c r="E35" s="246">
        <v>0</v>
      </c>
      <c r="F35" s="247">
        <f>SUM(B35:E35)</f>
        <v>6979</v>
      </c>
      <c r="G35" s="249">
        <f>F35/$F$9</f>
        <v>0.011689392784701786</v>
      </c>
      <c r="H35" s="248">
        <v>2364</v>
      </c>
      <c r="I35" s="246">
        <v>2790</v>
      </c>
      <c r="J35" s="247"/>
      <c r="K35" s="246"/>
      <c r="L35" s="247">
        <f>SUM(H35:K35)</f>
        <v>5154</v>
      </c>
      <c r="M35" s="250">
        <f>IF(ISERROR(F35/L35-1),"         /0",(F35/L35-1))</f>
        <v>0.35409390764454796</v>
      </c>
      <c r="N35" s="248">
        <v>9169</v>
      </c>
      <c r="O35" s="246">
        <v>10858</v>
      </c>
      <c r="P35" s="247"/>
      <c r="Q35" s="246"/>
      <c r="R35" s="247">
        <f>SUM(N35:Q35)</f>
        <v>20027</v>
      </c>
      <c r="S35" s="249">
        <f>R35/$R$9</f>
        <v>0.01108696181705046</v>
      </c>
      <c r="T35" s="252">
        <v>8244</v>
      </c>
      <c r="U35" s="246">
        <v>9111</v>
      </c>
      <c r="V35" s="247">
        <v>150</v>
      </c>
      <c r="W35" s="246">
        <v>388</v>
      </c>
      <c r="X35" s="247">
        <f>SUM(T35:W35)</f>
        <v>17893</v>
      </c>
      <c r="Y35" s="245">
        <f>IF(ISERROR(R35/X35-1),"         /0",(R35/X35-1))</f>
        <v>0.11926451685016493</v>
      </c>
    </row>
    <row r="36" spans="1:25" ht="19.5" customHeight="1">
      <c r="A36" s="251" t="s">
        <v>272</v>
      </c>
      <c r="B36" s="248">
        <v>2148</v>
      </c>
      <c r="C36" s="246">
        <v>2013</v>
      </c>
      <c r="D36" s="247">
        <v>0</v>
      </c>
      <c r="E36" s="246">
        <v>0</v>
      </c>
      <c r="F36" s="247">
        <f t="shared" si="0"/>
        <v>4161</v>
      </c>
      <c r="G36" s="249">
        <f t="shared" si="1"/>
        <v>0.006969417305795118</v>
      </c>
      <c r="H36" s="248">
        <v>2220</v>
      </c>
      <c r="I36" s="246">
        <v>1639</v>
      </c>
      <c r="J36" s="247">
        <v>4</v>
      </c>
      <c r="K36" s="246"/>
      <c r="L36" s="247">
        <f t="shared" si="2"/>
        <v>3863</v>
      </c>
      <c r="M36" s="250">
        <f t="shared" si="3"/>
        <v>0.07714211752523936</v>
      </c>
      <c r="N36" s="248">
        <v>7309</v>
      </c>
      <c r="O36" s="246">
        <v>5739</v>
      </c>
      <c r="P36" s="247"/>
      <c r="Q36" s="246">
        <v>0</v>
      </c>
      <c r="R36" s="247">
        <f t="shared" si="4"/>
        <v>13048</v>
      </c>
      <c r="S36" s="249">
        <f t="shared" si="5"/>
        <v>0.007223382323307255</v>
      </c>
      <c r="T36" s="252">
        <v>9530</v>
      </c>
      <c r="U36" s="246">
        <v>9127</v>
      </c>
      <c r="V36" s="247">
        <v>4</v>
      </c>
      <c r="W36" s="246"/>
      <c r="X36" s="247">
        <f t="shared" si="6"/>
        <v>18661</v>
      </c>
      <c r="Y36" s="245">
        <f t="shared" si="7"/>
        <v>-0.3007877391350946</v>
      </c>
    </row>
    <row r="37" spans="1:25" ht="19.5" customHeight="1">
      <c r="A37" s="251" t="s">
        <v>273</v>
      </c>
      <c r="B37" s="248">
        <v>1571</v>
      </c>
      <c r="C37" s="246">
        <v>1469</v>
      </c>
      <c r="D37" s="247">
        <v>0</v>
      </c>
      <c r="E37" s="246">
        <v>0</v>
      </c>
      <c r="F37" s="247">
        <f t="shared" si="0"/>
        <v>3040</v>
      </c>
      <c r="G37" s="249">
        <f t="shared" si="1"/>
        <v>0.005091811730261273</v>
      </c>
      <c r="H37" s="248">
        <v>1047</v>
      </c>
      <c r="I37" s="246">
        <v>987</v>
      </c>
      <c r="J37" s="247"/>
      <c r="K37" s="246"/>
      <c r="L37" s="247">
        <f t="shared" si="2"/>
        <v>2034</v>
      </c>
      <c r="M37" s="250">
        <f t="shared" si="3"/>
        <v>0.4945919370698131</v>
      </c>
      <c r="N37" s="248">
        <v>5423</v>
      </c>
      <c r="O37" s="246">
        <v>4820</v>
      </c>
      <c r="P37" s="247"/>
      <c r="Q37" s="246">
        <v>0</v>
      </c>
      <c r="R37" s="247">
        <f t="shared" si="4"/>
        <v>10243</v>
      </c>
      <c r="S37" s="249">
        <f t="shared" si="5"/>
        <v>0.005670532276029753</v>
      </c>
      <c r="T37" s="252">
        <v>2996</v>
      </c>
      <c r="U37" s="246">
        <v>2756</v>
      </c>
      <c r="V37" s="247"/>
      <c r="W37" s="246">
        <v>0</v>
      </c>
      <c r="X37" s="247">
        <f t="shared" si="6"/>
        <v>5752</v>
      </c>
      <c r="Y37" s="245">
        <f t="shared" si="7"/>
        <v>0.7807719054242004</v>
      </c>
    </row>
    <row r="38" spans="1:25" ht="19.5" customHeight="1">
      <c r="A38" s="251" t="s">
        <v>275</v>
      </c>
      <c r="B38" s="248">
        <v>1451</v>
      </c>
      <c r="C38" s="246">
        <v>983</v>
      </c>
      <c r="D38" s="247">
        <v>0</v>
      </c>
      <c r="E38" s="246">
        <v>0</v>
      </c>
      <c r="F38" s="247">
        <f t="shared" si="0"/>
        <v>2434</v>
      </c>
      <c r="G38" s="249">
        <f t="shared" si="1"/>
        <v>0.004076799260347349</v>
      </c>
      <c r="H38" s="248">
        <v>1515</v>
      </c>
      <c r="I38" s="246">
        <v>1372</v>
      </c>
      <c r="J38" s="247"/>
      <c r="K38" s="246">
        <v>0</v>
      </c>
      <c r="L38" s="247">
        <f t="shared" si="2"/>
        <v>2887</v>
      </c>
      <c r="M38" s="250">
        <f t="shared" si="3"/>
        <v>-0.15691028749567026</v>
      </c>
      <c r="N38" s="248">
        <v>3833</v>
      </c>
      <c r="O38" s="246">
        <v>3056</v>
      </c>
      <c r="P38" s="247"/>
      <c r="Q38" s="246">
        <v>0</v>
      </c>
      <c r="R38" s="247">
        <f t="shared" si="4"/>
        <v>6889</v>
      </c>
      <c r="S38" s="249">
        <f t="shared" si="5"/>
        <v>0.0038137554280551563</v>
      </c>
      <c r="T38" s="252">
        <v>4925</v>
      </c>
      <c r="U38" s="246">
        <v>4383</v>
      </c>
      <c r="V38" s="247"/>
      <c r="W38" s="246">
        <v>0</v>
      </c>
      <c r="X38" s="247">
        <f t="shared" si="6"/>
        <v>9308</v>
      </c>
      <c r="Y38" s="245">
        <f t="shared" si="7"/>
        <v>-0.25988397077782555</v>
      </c>
    </row>
    <row r="39" spans="1:25" ht="19.5" customHeight="1">
      <c r="A39" s="251" t="s">
        <v>274</v>
      </c>
      <c r="B39" s="248">
        <v>1189</v>
      </c>
      <c r="C39" s="246">
        <v>1121</v>
      </c>
      <c r="D39" s="247">
        <v>0</v>
      </c>
      <c r="E39" s="246">
        <v>0</v>
      </c>
      <c r="F39" s="247">
        <f t="shared" si="0"/>
        <v>2310</v>
      </c>
      <c r="G39" s="249">
        <f t="shared" si="1"/>
        <v>0.003869106939770902</v>
      </c>
      <c r="H39" s="248">
        <v>955</v>
      </c>
      <c r="I39" s="246">
        <v>806</v>
      </c>
      <c r="J39" s="247">
        <v>2</v>
      </c>
      <c r="K39" s="246">
        <v>0</v>
      </c>
      <c r="L39" s="247">
        <f t="shared" si="2"/>
        <v>1763</v>
      </c>
      <c r="M39" s="250">
        <f t="shared" si="3"/>
        <v>0.31026659103800336</v>
      </c>
      <c r="N39" s="248">
        <v>4420</v>
      </c>
      <c r="O39" s="246">
        <v>3501</v>
      </c>
      <c r="P39" s="247">
        <v>3</v>
      </c>
      <c r="Q39" s="246"/>
      <c r="R39" s="247">
        <f t="shared" si="4"/>
        <v>7924</v>
      </c>
      <c r="S39" s="249">
        <f t="shared" si="5"/>
        <v>0.004386732183467711</v>
      </c>
      <c r="T39" s="252">
        <v>3466</v>
      </c>
      <c r="U39" s="246">
        <v>2450</v>
      </c>
      <c r="V39" s="247">
        <v>2</v>
      </c>
      <c r="W39" s="246">
        <v>0</v>
      </c>
      <c r="X39" s="247">
        <f t="shared" si="6"/>
        <v>5918</v>
      </c>
      <c r="Y39" s="245">
        <f t="shared" si="7"/>
        <v>0.33896586684690777</v>
      </c>
    </row>
    <row r="40" spans="1:25" ht="19.5" customHeight="1">
      <c r="A40" s="251" t="s">
        <v>276</v>
      </c>
      <c r="B40" s="248">
        <v>904</v>
      </c>
      <c r="C40" s="246">
        <v>883</v>
      </c>
      <c r="D40" s="247">
        <v>0</v>
      </c>
      <c r="E40" s="246">
        <v>0</v>
      </c>
      <c r="F40" s="247">
        <f t="shared" si="0"/>
        <v>1787</v>
      </c>
      <c r="G40" s="249">
        <f t="shared" si="1"/>
        <v>0.0029931143295976632</v>
      </c>
      <c r="H40" s="248">
        <v>28</v>
      </c>
      <c r="I40" s="246">
        <v>15</v>
      </c>
      <c r="J40" s="247"/>
      <c r="K40" s="246"/>
      <c r="L40" s="247">
        <f t="shared" si="2"/>
        <v>43</v>
      </c>
      <c r="M40" s="250" t="s">
        <v>50</v>
      </c>
      <c r="N40" s="248">
        <v>2694</v>
      </c>
      <c r="O40" s="246">
        <v>2614</v>
      </c>
      <c r="P40" s="247"/>
      <c r="Q40" s="246"/>
      <c r="R40" s="247">
        <f t="shared" si="4"/>
        <v>5308</v>
      </c>
      <c r="S40" s="249">
        <f t="shared" si="5"/>
        <v>0.0029385126741351096</v>
      </c>
      <c r="T40" s="252">
        <v>67</v>
      </c>
      <c r="U40" s="246">
        <v>44</v>
      </c>
      <c r="V40" s="247"/>
      <c r="W40" s="246"/>
      <c r="X40" s="247">
        <f t="shared" si="6"/>
        <v>111</v>
      </c>
      <c r="Y40" s="245" t="s">
        <v>50</v>
      </c>
    </row>
    <row r="41" spans="1:25" ht="19.5" customHeight="1">
      <c r="A41" s="251" t="s">
        <v>277</v>
      </c>
      <c r="B41" s="248">
        <v>484</v>
      </c>
      <c r="C41" s="246">
        <v>552</v>
      </c>
      <c r="D41" s="247">
        <v>0</v>
      </c>
      <c r="E41" s="246">
        <v>0</v>
      </c>
      <c r="F41" s="247">
        <f aca="true" t="shared" si="8" ref="F41:F74">SUM(B41:E41)</f>
        <v>1036</v>
      </c>
      <c r="G41" s="249">
        <f aca="true" t="shared" si="9" ref="G41:G74">F41/$F$9</f>
        <v>0.0017352358396548289</v>
      </c>
      <c r="H41" s="248">
        <v>574</v>
      </c>
      <c r="I41" s="246">
        <v>618</v>
      </c>
      <c r="J41" s="247">
        <v>7</v>
      </c>
      <c r="K41" s="246"/>
      <c r="L41" s="247">
        <f aca="true" t="shared" si="10" ref="L41:L74">SUM(H41:K41)</f>
        <v>1199</v>
      </c>
      <c r="M41" s="250">
        <f aca="true" t="shared" si="11" ref="M41:M74">IF(ISERROR(F41/L41-1),"         /0",(F41/L41-1))</f>
        <v>-0.1359466221851543</v>
      </c>
      <c r="N41" s="248">
        <v>1596</v>
      </c>
      <c r="O41" s="246">
        <v>1657</v>
      </c>
      <c r="P41" s="247">
        <v>4</v>
      </c>
      <c r="Q41" s="246"/>
      <c r="R41" s="247">
        <f aca="true" t="shared" si="12" ref="R41:R74">SUM(N41:Q41)</f>
        <v>3257</v>
      </c>
      <c r="S41" s="249">
        <f aca="true" t="shared" si="13" ref="S41:S74">R41/$R$9</f>
        <v>0.0018030775771774778</v>
      </c>
      <c r="T41" s="252">
        <v>1226</v>
      </c>
      <c r="U41" s="246">
        <v>1166</v>
      </c>
      <c r="V41" s="247">
        <v>7</v>
      </c>
      <c r="W41" s="246"/>
      <c r="X41" s="247">
        <f aca="true" t="shared" si="14" ref="X41:X74">SUM(T41:W41)</f>
        <v>2399</v>
      </c>
      <c r="Y41" s="245">
        <f aca="true" t="shared" si="15" ref="Y41:Y74">IF(ISERROR(R41/X41-1),"         /0",(R41/X41-1))</f>
        <v>0.3576490204251772</v>
      </c>
    </row>
    <row r="42" spans="1:25" ht="19.5" customHeight="1">
      <c r="A42" s="251" t="s">
        <v>279</v>
      </c>
      <c r="B42" s="248">
        <v>304</v>
      </c>
      <c r="C42" s="246">
        <v>409</v>
      </c>
      <c r="D42" s="247">
        <v>0</v>
      </c>
      <c r="E42" s="246">
        <v>0</v>
      </c>
      <c r="F42" s="247">
        <f t="shared" si="8"/>
        <v>713</v>
      </c>
      <c r="G42" s="249">
        <f t="shared" si="9"/>
        <v>0.0011942308433145685</v>
      </c>
      <c r="H42" s="248">
        <v>261</v>
      </c>
      <c r="I42" s="246">
        <v>299</v>
      </c>
      <c r="J42" s="247"/>
      <c r="K42" s="246"/>
      <c r="L42" s="247">
        <f t="shared" si="10"/>
        <v>560</v>
      </c>
      <c r="M42" s="250">
        <f t="shared" si="11"/>
        <v>0.27321428571428563</v>
      </c>
      <c r="N42" s="248">
        <v>1212</v>
      </c>
      <c r="O42" s="246">
        <v>1014</v>
      </c>
      <c r="P42" s="247"/>
      <c r="Q42" s="246"/>
      <c r="R42" s="247">
        <f t="shared" si="12"/>
        <v>2226</v>
      </c>
      <c r="S42" s="249">
        <f t="shared" si="13"/>
        <v>0.0012323152246843923</v>
      </c>
      <c r="T42" s="252">
        <v>921</v>
      </c>
      <c r="U42" s="246">
        <v>885</v>
      </c>
      <c r="V42" s="247"/>
      <c r="W42" s="246"/>
      <c r="X42" s="247">
        <f t="shared" si="14"/>
        <v>1806</v>
      </c>
      <c r="Y42" s="245">
        <f t="shared" si="15"/>
        <v>0.2325581395348837</v>
      </c>
    </row>
    <row r="43" spans="1:25" ht="19.5" customHeight="1">
      <c r="A43" s="251" t="s">
        <v>278</v>
      </c>
      <c r="B43" s="248">
        <v>463</v>
      </c>
      <c r="C43" s="246">
        <v>212</v>
      </c>
      <c r="D43" s="247">
        <v>0</v>
      </c>
      <c r="E43" s="246">
        <v>0</v>
      </c>
      <c r="F43" s="247">
        <f t="shared" si="8"/>
        <v>675</v>
      </c>
      <c r="G43" s="249">
        <f t="shared" si="9"/>
        <v>0.0011305831966863026</v>
      </c>
      <c r="H43" s="248">
        <v>866</v>
      </c>
      <c r="I43" s="246">
        <v>441</v>
      </c>
      <c r="J43" s="247"/>
      <c r="K43" s="246"/>
      <c r="L43" s="247">
        <f t="shared" si="10"/>
        <v>1307</v>
      </c>
      <c r="M43" s="250">
        <f t="shared" si="11"/>
        <v>-0.4835501147666411</v>
      </c>
      <c r="N43" s="248">
        <v>1583</v>
      </c>
      <c r="O43" s="246">
        <v>976</v>
      </c>
      <c r="P43" s="247"/>
      <c r="Q43" s="246"/>
      <c r="R43" s="247">
        <f t="shared" si="12"/>
        <v>2559</v>
      </c>
      <c r="S43" s="249">
        <f t="shared" si="13"/>
        <v>0.0014166642677301705</v>
      </c>
      <c r="T43" s="252">
        <v>2608</v>
      </c>
      <c r="U43" s="246">
        <v>1357</v>
      </c>
      <c r="V43" s="247"/>
      <c r="W43" s="246"/>
      <c r="X43" s="247">
        <f t="shared" si="14"/>
        <v>3965</v>
      </c>
      <c r="Y43" s="245">
        <f t="shared" si="15"/>
        <v>-0.3546027742749054</v>
      </c>
    </row>
    <row r="44" spans="1:25" ht="19.5" customHeight="1" thickBot="1">
      <c r="A44" s="251" t="s">
        <v>245</v>
      </c>
      <c r="B44" s="248">
        <v>13640</v>
      </c>
      <c r="C44" s="246">
        <v>13248</v>
      </c>
      <c r="D44" s="247">
        <v>122</v>
      </c>
      <c r="E44" s="246">
        <v>99</v>
      </c>
      <c r="F44" s="247">
        <f t="shared" si="8"/>
        <v>27109</v>
      </c>
      <c r="G44" s="249">
        <f t="shared" si="9"/>
        <v>0.04540589611699108</v>
      </c>
      <c r="H44" s="248">
        <v>16739</v>
      </c>
      <c r="I44" s="246">
        <v>14421</v>
      </c>
      <c r="J44" s="247">
        <v>1058</v>
      </c>
      <c r="K44" s="246">
        <v>1081</v>
      </c>
      <c r="L44" s="247">
        <f t="shared" si="10"/>
        <v>33299</v>
      </c>
      <c r="M44" s="250">
        <f t="shared" si="11"/>
        <v>-0.18589146821225866</v>
      </c>
      <c r="N44" s="248">
        <v>39520</v>
      </c>
      <c r="O44" s="246">
        <v>40163</v>
      </c>
      <c r="P44" s="247">
        <v>414</v>
      </c>
      <c r="Q44" s="246">
        <v>109</v>
      </c>
      <c r="R44" s="247">
        <f t="shared" si="12"/>
        <v>80206</v>
      </c>
      <c r="S44" s="249">
        <f t="shared" si="13"/>
        <v>0.044402100139728826</v>
      </c>
      <c r="T44" s="252">
        <v>48332</v>
      </c>
      <c r="U44" s="246">
        <v>42909</v>
      </c>
      <c r="V44" s="247">
        <v>1186</v>
      </c>
      <c r="W44" s="246">
        <v>1170</v>
      </c>
      <c r="X44" s="247">
        <f t="shared" si="14"/>
        <v>93597</v>
      </c>
      <c r="Y44" s="245">
        <f t="shared" si="15"/>
        <v>-0.1430708249196021</v>
      </c>
    </row>
    <row r="45" spans="1:25" s="237" customFormat="1" ht="19.5" customHeight="1">
      <c r="A45" s="244" t="s">
        <v>59</v>
      </c>
      <c r="B45" s="241">
        <f>SUM(B46:B56)</f>
        <v>43933</v>
      </c>
      <c r="C45" s="240">
        <f>SUM(C46:C56)</f>
        <v>35486</v>
      </c>
      <c r="D45" s="239">
        <f>SUM(D46:D56)</f>
        <v>10</v>
      </c>
      <c r="E45" s="240">
        <f>SUM(E46:E56)</f>
        <v>221</v>
      </c>
      <c r="F45" s="239">
        <f t="shared" si="8"/>
        <v>79650</v>
      </c>
      <c r="G45" s="242">
        <f t="shared" si="9"/>
        <v>0.1334088172089837</v>
      </c>
      <c r="H45" s="241">
        <f>SUM(H46:H56)</f>
        <v>41977</v>
      </c>
      <c r="I45" s="240">
        <f>SUM(I46:I56)</f>
        <v>31142</v>
      </c>
      <c r="J45" s="239">
        <f>SUM(J46:J56)</f>
        <v>25</v>
      </c>
      <c r="K45" s="240">
        <f>SUM(K46:K56)</f>
        <v>0</v>
      </c>
      <c r="L45" s="239">
        <f t="shared" si="10"/>
        <v>73144</v>
      </c>
      <c r="M45" s="243">
        <f t="shared" si="11"/>
        <v>0.08894782894017284</v>
      </c>
      <c r="N45" s="241">
        <f>SUM(N46:N56)</f>
        <v>136736</v>
      </c>
      <c r="O45" s="240">
        <f>SUM(O46:O56)</f>
        <v>114127</v>
      </c>
      <c r="P45" s="239">
        <f>SUM(P46:P56)</f>
        <v>44</v>
      </c>
      <c r="Q45" s="240">
        <f>SUM(Q46:Q56)</f>
        <v>231</v>
      </c>
      <c r="R45" s="239">
        <f t="shared" si="12"/>
        <v>251138</v>
      </c>
      <c r="S45" s="242">
        <f t="shared" si="13"/>
        <v>0.13903018009738943</v>
      </c>
      <c r="T45" s="241">
        <f>SUM(T46:T56)</f>
        <v>134626</v>
      </c>
      <c r="U45" s="240">
        <f>SUM(U46:U56)</f>
        <v>105164</v>
      </c>
      <c r="V45" s="239">
        <f>SUM(V46:V56)</f>
        <v>72</v>
      </c>
      <c r="W45" s="240">
        <f>SUM(W46:W56)</f>
        <v>23</v>
      </c>
      <c r="X45" s="239">
        <f t="shared" si="14"/>
        <v>239885</v>
      </c>
      <c r="Y45" s="238">
        <f t="shared" si="15"/>
        <v>0.04690997769764671</v>
      </c>
    </row>
    <row r="46" spans="1:25" ht="19.5" customHeight="1">
      <c r="A46" s="251" t="s">
        <v>280</v>
      </c>
      <c r="B46" s="248">
        <v>18098</v>
      </c>
      <c r="C46" s="246">
        <v>14578</v>
      </c>
      <c r="D46" s="247">
        <v>0</v>
      </c>
      <c r="E46" s="246">
        <v>0</v>
      </c>
      <c r="F46" s="247">
        <f t="shared" si="8"/>
        <v>32676</v>
      </c>
      <c r="G46" s="249">
        <f t="shared" si="9"/>
        <v>0.05473027634803203</v>
      </c>
      <c r="H46" s="248">
        <v>16946</v>
      </c>
      <c r="I46" s="246">
        <v>13175</v>
      </c>
      <c r="J46" s="247"/>
      <c r="K46" s="246"/>
      <c r="L46" s="247">
        <f t="shared" si="10"/>
        <v>30121</v>
      </c>
      <c r="M46" s="250">
        <f t="shared" si="11"/>
        <v>0.0848245410178945</v>
      </c>
      <c r="N46" s="248">
        <v>55457</v>
      </c>
      <c r="O46" s="246">
        <v>49599</v>
      </c>
      <c r="P46" s="247"/>
      <c r="Q46" s="246"/>
      <c r="R46" s="247">
        <f t="shared" si="12"/>
        <v>105056</v>
      </c>
      <c r="S46" s="249">
        <f t="shared" si="13"/>
        <v>0.0581590782769288</v>
      </c>
      <c r="T46" s="248">
        <v>53294</v>
      </c>
      <c r="U46" s="246">
        <v>46101</v>
      </c>
      <c r="V46" s="247"/>
      <c r="W46" s="246"/>
      <c r="X46" s="230">
        <f t="shared" si="14"/>
        <v>99395</v>
      </c>
      <c r="Y46" s="245">
        <f t="shared" si="15"/>
        <v>0.05695457517983793</v>
      </c>
    </row>
    <row r="47" spans="1:25" ht="19.5" customHeight="1">
      <c r="A47" s="251" t="s">
        <v>281</v>
      </c>
      <c r="B47" s="248">
        <v>7380</v>
      </c>
      <c r="C47" s="246">
        <v>6526</v>
      </c>
      <c r="D47" s="247">
        <v>0</v>
      </c>
      <c r="E47" s="246">
        <v>0</v>
      </c>
      <c r="F47" s="247">
        <f t="shared" si="8"/>
        <v>13906</v>
      </c>
      <c r="G47" s="249">
        <f t="shared" si="9"/>
        <v>0.023291688789806995</v>
      </c>
      <c r="H47" s="248">
        <v>6907</v>
      </c>
      <c r="I47" s="246">
        <v>5613</v>
      </c>
      <c r="J47" s="247"/>
      <c r="K47" s="246"/>
      <c r="L47" s="247">
        <f t="shared" si="10"/>
        <v>12520</v>
      </c>
      <c r="M47" s="250">
        <f t="shared" si="11"/>
        <v>0.11070287539936108</v>
      </c>
      <c r="N47" s="248">
        <v>22128</v>
      </c>
      <c r="O47" s="246">
        <v>19927</v>
      </c>
      <c r="P47" s="247"/>
      <c r="Q47" s="246"/>
      <c r="R47" s="247">
        <f t="shared" si="12"/>
        <v>42055</v>
      </c>
      <c r="S47" s="249">
        <f t="shared" si="13"/>
        <v>0.02328167869456519</v>
      </c>
      <c r="T47" s="248">
        <v>21195</v>
      </c>
      <c r="U47" s="246">
        <v>17750</v>
      </c>
      <c r="V47" s="247"/>
      <c r="W47" s="246"/>
      <c r="X47" s="230">
        <f t="shared" si="14"/>
        <v>38945</v>
      </c>
      <c r="Y47" s="245">
        <f t="shared" si="15"/>
        <v>0.07985620747207611</v>
      </c>
    </row>
    <row r="48" spans="1:25" ht="19.5" customHeight="1">
      <c r="A48" s="251" t="s">
        <v>282</v>
      </c>
      <c r="B48" s="248">
        <v>6324</v>
      </c>
      <c r="C48" s="246">
        <v>5311</v>
      </c>
      <c r="D48" s="247">
        <v>0</v>
      </c>
      <c r="E48" s="246">
        <v>0</v>
      </c>
      <c r="F48" s="247">
        <f t="shared" si="8"/>
        <v>11635</v>
      </c>
      <c r="G48" s="249">
        <f t="shared" si="9"/>
        <v>0.019487904434733527</v>
      </c>
      <c r="H48" s="248">
        <v>6358</v>
      </c>
      <c r="I48" s="246">
        <v>4680</v>
      </c>
      <c r="J48" s="247">
        <v>0</v>
      </c>
      <c r="K48" s="246">
        <v>0</v>
      </c>
      <c r="L48" s="247">
        <f t="shared" si="10"/>
        <v>11038</v>
      </c>
      <c r="M48" s="250">
        <f t="shared" si="11"/>
        <v>0.054085885124116606</v>
      </c>
      <c r="N48" s="248">
        <v>17324</v>
      </c>
      <c r="O48" s="246">
        <v>14694</v>
      </c>
      <c r="P48" s="247"/>
      <c r="Q48" s="246">
        <v>0</v>
      </c>
      <c r="R48" s="247">
        <f t="shared" si="12"/>
        <v>32018</v>
      </c>
      <c r="S48" s="249">
        <f t="shared" si="13"/>
        <v>0.017725188168888083</v>
      </c>
      <c r="T48" s="248">
        <v>17628</v>
      </c>
      <c r="U48" s="246">
        <v>14001</v>
      </c>
      <c r="V48" s="247">
        <v>0</v>
      </c>
      <c r="W48" s="246">
        <v>0</v>
      </c>
      <c r="X48" s="230">
        <f t="shared" si="14"/>
        <v>31629</v>
      </c>
      <c r="Y48" s="245">
        <f t="shared" si="15"/>
        <v>0.0122988396724526</v>
      </c>
    </row>
    <row r="49" spans="1:25" ht="19.5" customHeight="1">
      <c r="A49" s="251" t="s">
        <v>283</v>
      </c>
      <c r="B49" s="248">
        <v>4514</v>
      </c>
      <c r="C49" s="246">
        <v>3135</v>
      </c>
      <c r="D49" s="247">
        <v>1</v>
      </c>
      <c r="E49" s="246">
        <v>0</v>
      </c>
      <c r="F49" s="247">
        <f t="shared" si="8"/>
        <v>7650</v>
      </c>
      <c r="G49" s="249">
        <f t="shared" si="9"/>
        <v>0.012813276229111428</v>
      </c>
      <c r="H49" s="248">
        <v>4262</v>
      </c>
      <c r="I49" s="246">
        <v>2962</v>
      </c>
      <c r="J49" s="247"/>
      <c r="K49" s="246"/>
      <c r="L49" s="247">
        <f t="shared" si="10"/>
        <v>7224</v>
      </c>
      <c r="M49" s="250">
        <f t="shared" si="11"/>
        <v>0.058970099667774</v>
      </c>
      <c r="N49" s="248">
        <v>15148</v>
      </c>
      <c r="O49" s="246">
        <v>10493</v>
      </c>
      <c r="P49" s="247">
        <v>1</v>
      </c>
      <c r="Q49" s="246"/>
      <c r="R49" s="247">
        <f t="shared" si="12"/>
        <v>25642</v>
      </c>
      <c r="S49" s="249">
        <f t="shared" si="13"/>
        <v>0.0141954299152548</v>
      </c>
      <c r="T49" s="248">
        <v>14607</v>
      </c>
      <c r="U49" s="246">
        <v>10150</v>
      </c>
      <c r="V49" s="247"/>
      <c r="W49" s="246"/>
      <c r="X49" s="230">
        <f t="shared" si="14"/>
        <v>24757</v>
      </c>
      <c r="Y49" s="245">
        <f t="shared" si="15"/>
        <v>0.03574746536333162</v>
      </c>
    </row>
    <row r="50" spans="1:25" ht="19.5" customHeight="1">
      <c r="A50" s="251" t="s">
        <v>285</v>
      </c>
      <c r="B50" s="248">
        <v>1720</v>
      </c>
      <c r="C50" s="246">
        <v>1668</v>
      </c>
      <c r="D50" s="247">
        <v>0</v>
      </c>
      <c r="E50" s="246">
        <v>0</v>
      </c>
      <c r="F50" s="247">
        <f t="shared" si="8"/>
        <v>3388</v>
      </c>
      <c r="G50" s="249">
        <f t="shared" si="9"/>
        <v>0.005674690178330656</v>
      </c>
      <c r="H50" s="248">
        <v>1002</v>
      </c>
      <c r="I50" s="246">
        <v>926</v>
      </c>
      <c r="J50" s="247"/>
      <c r="K50" s="246"/>
      <c r="L50" s="247">
        <f t="shared" si="10"/>
        <v>1928</v>
      </c>
      <c r="M50" s="250">
        <f t="shared" si="11"/>
        <v>0.7572614107883817</v>
      </c>
      <c r="N50" s="248">
        <v>5277</v>
      </c>
      <c r="O50" s="246">
        <v>5248</v>
      </c>
      <c r="P50" s="247"/>
      <c r="Q50" s="246"/>
      <c r="R50" s="247">
        <f t="shared" si="12"/>
        <v>10525</v>
      </c>
      <c r="S50" s="249">
        <f t="shared" si="13"/>
        <v>0.005826647681852304</v>
      </c>
      <c r="T50" s="248">
        <v>3075</v>
      </c>
      <c r="U50" s="246">
        <v>3584</v>
      </c>
      <c r="V50" s="247"/>
      <c r="W50" s="246"/>
      <c r="X50" s="230">
        <f t="shared" si="14"/>
        <v>6659</v>
      </c>
      <c r="Y50" s="245">
        <f t="shared" si="15"/>
        <v>0.5805676528007209</v>
      </c>
    </row>
    <row r="51" spans="1:25" ht="19.5" customHeight="1">
      <c r="A51" s="251" t="s">
        <v>284</v>
      </c>
      <c r="B51" s="248">
        <v>1945</v>
      </c>
      <c r="C51" s="246">
        <v>1376</v>
      </c>
      <c r="D51" s="247">
        <v>0</v>
      </c>
      <c r="E51" s="246">
        <v>0</v>
      </c>
      <c r="F51" s="247">
        <f t="shared" si="8"/>
        <v>3321</v>
      </c>
      <c r="G51" s="249">
        <f t="shared" si="9"/>
        <v>0.005562469327696608</v>
      </c>
      <c r="H51" s="248">
        <v>1566</v>
      </c>
      <c r="I51" s="246">
        <v>1216</v>
      </c>
      <c r="J51" s="247"/>
      <c r="K51" s="246"/>
      <c r="L51" s="247">
        <f t="shared" si="10"/>
        <v>2782</v>
      </c>
      <c r="M51" s="250">
        <f t="shared" si="11"/>
        <v>0.193745506829619</v>
      </c>
      <c r="N51" s="248">
        <v>6051</v>
      </c>
      <c r="O51" s="246">
        <v>4596</v>
      </c>
      <c r="P51" s="247">
        <v>1</v>
      </c>
      <c r="Q51" s="246"/>
      <c r="R51" s="247">
        <f t="shared" si="12"/>
        <v>10648</v>
      </c>
      <c r="S51" s="249">
        <f t="shared" si="13"/>
        <v>0.0058947405716259695</v>
      </c>
      <c r="T51" s="248">
        <v>5371</v>
      </c>
      <c r="U51" s="246">
        <v>4424</v>
      </c>
      <c r="V51" s="247"/>
      <c r="W51" s="246"/>
      <c r="X51" s="230">
        <f t="shared" si="14"/>
        <v>9795</v>
      </c>
      <c r="Y51" s="245">
        <f t="shared" si="15"/>
        <v>0.08708524757529346</v>
      </c>
    </row>
    <row r="52" spans="1:25" ht="19.5" customHeight="1">
      <c r="A52" s="251" t="s">
        <v>286</v>
      </c>
      <c r="B52" s="248">
        <v>831</v>
      </c>
      <c r="C52" s="246">
        <v>938</v>
      </c>
      <c r="D52" s="247">
        <v>0</v>
      </c>
      <c r="E52" s="246">
        <v>0</v>
      </c>
      <c r="F52" s="247">
        <f t="shared" si="8"/>
        <v>1769</v>
      </c>
      <c r="G52" s="249">
        <f t="shared" si="9"/>
        <v>0.002962965444352695</v>
      </c>
      <c r="H52" s="248">
        <v>1324</v>
      </c>
      <c r="I52" s="246">
        <v>1024</v>
      </c>
      <c r="J52" s="247">
        <v>1</v>
      </c>
      <c r="K52" s="246"/>
      <c r="L52" s="247">
        <f t="shared" si="10"/>
        <v>2349</v>
      </c>
      <c r="M52" s="250">
        <f t="shared" si="11"/>
        <v>-0.24691358024691357</v>
      </c>
      <c r="N52" s="248">
        <v>3207</v>
      </c>
      <c r="O52" s="246">
        <v>3063</v>
      </c>
      <c r="P52" s="247">
        <v>4</v>
      </c>
      <c r="Q52" s="246"/>
      <c r="R52" s="247">
        <f t="shared" si="12"/>
        <v>6274</v>
      </c>
      <c r="S52" s="249">
        <f t="shared" si="13"/>
        <v>0.003473290979186827</v>
      </c>
      <c r="T52" s="248">
        <v>5241</v>
      </c>
      <c r="U52" s="246">
        <v>3858</v>
      </c>
      <c r="V52" s="247">
        <v>3</v>
      </c>
      <c r="W52" s="246"/>
      <c r="X52" s="230">
        <f t="shared" si="14"/>
        <v>9102</v>
      </c>
      <c r="Y52" s="245">
        <f t="shared" si="15"/>
        <v>-0.3107009448472863</v>
      </c>
    </row>
    <row r="53" spans="1:25" ht="19.5" customHeight="1">
      <c r="A53" s="251" t="s">
        <v>287</v>
      </c>
      <c r="B53" s="248">
        <v>299</v>
      </c>
      <c r="C53" s="246">
        <v>315</v>
      </c>
      <c r="D53" s="247">
        <v>3</v>
      </c>
      <c r="E53" s="246">
        <v>0</v>
      </c>
      <c r="F53" s="247">
        <f t="shared" si="8"/>
        <v>617</v>
      </c>
      <c r="G53" s="249">
        <f t="shared" si="9"/>
        <v>0.0010334367886747388</v>
      </c>
      <c r="H53" s="248">
        <v>334</v>
      </c>
      <c r="I53" s="246">
        <v>289</v>
      </c>
      <c r="J53" s="247">
        <v>1</v>
      </c>
      <c r="K53" s="246"/>
      <c r="L53" s="247">
        <f t="shared" si="10"/>
        <v>624</v>
      </c>
      <c r="M53" s="250">
        <f t="shared" si="11"/>
        <v>-0.011217948717948678</v>
      </c>
      <c r="N53" s="248">
        <v>1001</v>
      </c>
      <c r="O53" s="246">
        <v>1040</v>
      </c>
      <c r="P53" s="247">
        <v>7</v>
      </c>
      <c r="Q53" s="246"/>
      <c r="R53" s="247">
        <f t="shared" si="12"/>
        <v>2048</v>
      </c>
      <c r="S53" s="249">
        <f t="shared" si="13"/>
        <v>0.0011337742947680302</v>
      </c>
      <c r="T53" s="248">
        <v>1026</v>
      </c>
      <c r="U53" s="246">
        <v>893</v>
      </c>
      <c r="V53" s="247">
        <v>5</v>
      </c>
      <c r="W53" s="246"/>
      <c r="X53" s="230">
        <f t="shared" si="14"/>
        <v>1924</v>
      </c>
      <c r="Y53" s="245">
        <f t="shared" si="15"/>
        <v>0.06444906444906451</v>
      </c>
    </row>
    <row r="54" spans="1:25" ht="19.5" customHeight="1">
      <c r="A54" s="251" t="s">
        <v>288</v>
      </c>
      <c r="B54" s="248">
        <v>333</v>
      </c>
      <c r="C54" s="246">
        <v>229</v>
      </c>
      <c r="D54" s="247">
        <v>0</v>
      </c>
      <c r="E54" s="246">
        <v>0</v>
      </c>
      <c r="F54" s="247">
        <f t="shared" si="8"/>
        <v>562</v>
      </c>
      <c r="G54" s="249">
        <f t="shared" si="9"/>
        <v>0.0009413151948706697</v>
      </c>
      <c r="H54" s="248">
        <v>334</v>
      </c>
      <c r="I54" s="246">
        <v>236</v>
      </c>
      <c r="J54" s="247"/>
      <c r="K54" s="246"/>
      <c r="L54" s="247">
        <f t="shared" si="10"/>
        <v>570</v>
      </c>
      <c r="M54" s="250">
        <f t="shared" si="11"/>
        <v>-0.01403508771929829</v>
      </c>
      <c r="N54" s="248">
        <v>1366</v>
      </c>
      <c r="O54" s="246">
        <v>748</v>
      </c>
      <c r="P54" s="247"/>
      <c r="Q54" s="246"/>
      <c r="R54" s="247">
        <f t="shared" si="12"/>
        <v>2114</v>
      </c>
      <c r="S54" s="249">
        <f t="shared" si="13"/>
        <v>0.0011703119429392656</v>
      </c>
      <c r="T54" s="248">
        <v>1762</v>
      </c>
      <c r="U54" s="246">
        <v>841</v>
      </c>
      <c r="V54" s="247"/>
      <c r="W54" s="246"/>
      <c r="X54" s="230">
        <f t="shared" si="14"/>
        <v>2603</v>
      </c>
      <c r="Y54" s="245">
        <f t="shared" si="15"/>
        <v>-0.18786016135228578</v>
      </c>
    </row>
    <row r="55" spans="1:25" ht="19.5" customHeight="1">
      <c r="A55" s="251" t="s">
        <v>289</v>
      </c>
      <c r="B55" s="248">
        <v>242</v>
      </c>
      <c r="C55" s="246">
        <v>214</v>
      </c>
      <c r="D55" s="247">
        <v>0</v>
      </c>
      <c r="E55" s="246">
        <v>0</v>
      </c>
      <c r="F55" s="247">
        <f t="shared" si="8"/>
        <v>456</v>
      </c>
      <c r="G55" s="249">
        <f t="shared" si="9"/>
        <v>0.000763771759539191</v>
      </c>
      <c r="H55" s="248">
        <v>363</v>
      </c>
      <c r="I55" s="246">
        <v>256</v>
      </c>
      <c r="J55" s="247">
        <v>6</v>
      </c>
      <c r="K55" s="246"/>
      <c r="L55" s="247">
        <f t="shared" si="10"/>
        <v>625</v>
      </c>
      <c r="M55" s="250">
        <f t="shared" si="11"/>
        <v>-0.2704</v>
      </c>
      <c r="N55" s="248">
        <v>632</v>
      </c>
      <c r="O55" s="246">
        <v>818</v>
      </c>
      <c r="P55" s="247">
        <v>3</v>
      </c>
      <c r="Q55" s="246"/>
      <c r="R55" s="247">
        <f t="shared" si="12"/>
        <v>1453</v>
      </c>
      <c r="S55" s="249">
        <f t="shared" si="13"/>
        <v>0.0008043818604970449</v>
      </c>
      <c r="T55" s="248">
        <v>870</v>
      </c>
      <c r="U55" s="246">
        <v>889</v>
      </c>
      <c r="V55" s="247">
        <v>7</v>
      </c>
      <c r="W55" s="246"/>
      <c r="X55" s="230">
        <f t="shared" si="14"/>
        <v>1766</v>
      </c>
      <c r="Y55" s="245">
        <f t="shared" si="15"/>
        <v>-0.17723669309173273</v>
      </c>
    </row>
    <row r="56" spans="1:25" ht="19.5" customHeight="1" thickBot="1">
      <c r="A56" s="251" t="s">
        <v>245</v>
      </c>
      <c r="B56" s="248">
        <v>2247</v>
      </c>
      <c r="C56" s="246">
        <v>1196</v>
      </c>
      <c r="D56" s="247">
        <v>6</v>
      </c>
      <c r="E56" s="246">
        <v>221</v>
      </c>
      <c r="F56" s="247">
        <f t="shared" si="8"/>
        <v>3670</v>
      </c>
      <c r="G56" s="249">
        <f t="shared" si="9"/>
        <v>0.006147022713835156</v>
      </c>
      <c r="H56" s="248">
        <v>2581</v>
      </c>
      <c r="I56" s="246">
        <v>765</v>
      </c>
      <c r="J56" s="247">
        <v>17</v>
      </c>
      <c r="K56" s="246"/>
      <c r="L56" s="247">
        <f t="shared" si="10"/>
        <v>3363</v>
      </c>
      <c r="M56" s="250">
        <f t="shared" si="11"/>
        <v>0.09128754088611357</v>
      </c>
      <c r="N56" s="248">
        <v>9145</v>
      </c>
      <c r="O56" s="246">
        <v>3901</v>
      </c>
      <c r="P56" s="247">
        <v>28</v>
      </c>
      <c r="Q56" s="246">
        <v>231</v>
      </c>
      <c r="R56" s="247">
        <f t="shared" si="12"/>
        <v>13305</v>
      </c>
      <c r="S56" s="249">
        <f t="shared" si="13"/>
        <v>0.007365657710883126</v>
      </c>
      <c r="T56" s="248">
        <v>10557</v>
      </c>
      <c r="U56" s="246">
        <v>2673</v>
      </c>
      <c r="V56" s="247">
        <v>57</v>
      </c>
      <c r="W56" s="246">
        <v>23</v>
      </c>
      <c r="X56" s="230">
        <f t="shared" si="14"/>
        <v>13310</v>
      </c>
      <c r="Y56" s="245">
        <f t="shared" si="15"/>
        <v>-0.00037565740045075735</v>
      </c>
    </row>
    <row r="57" spans="1:25" s="237" customFormat="1" ht="19.5" customHeight="1">
      <c r="A57" s="244" t="s">
        <v>58</v>
      </c>
      <c r="B57" s="241">
        <f>SUM(B58:B68)</f>
        <v>78660</v>
      </c>
      <c r="C57" s="240">
        <f>SUM(C58:C68)</f>
        <v>69729</v>
      </c>
      <c r="D57" s="239">
        <f>SUM(D58:D68)</f>
        <v>1171</v>
      </c>
      <c r="E57" s="240">
        <f>SUM(E58:E68)</f>
        <v>466</v>
      </c>
      <c r="F57" s="239">
        <f t="shared" si="8"/>
        <v>150026</v>
      </c>
      <c r="G57" s="242">
        <f t="shared" si="9"/>
        <v>0.2512842587645322</v>
      </c>
      <c r="H57" s="241">
        <f>SUM(H58:H68)</f>
        <v>54583</v>
      </c>
      <c r="I57" s="240">
        <f>SUM(I58:I68)</f>
        <v>48930</v>
      </c>
      <c r="J57" s="239">
        <f>SUM(J58:J68)</f>
        <v>683</v>
      </c>
      <c r="K57" s="240">
        <f>SUM(K58:K68)</f>
        <v>658</v>
      </c>
      <c r="L57" s="239">
        <f t="shared" si="10"/>
        <v>104854</v>
      </c>
      <c r="M57" s="243">
        <f t="shared" si="11"/>
        <v>0.43080855284490815</v>
      </c>
      <c r="N57" s="241">
        <f>SUM(N58:N68)</f>
        <v>238499</v>
      </c>
      <c r="O57" s="240">
        <f>SUM(O58:O68)</f>
        <v>214961</v>
      </c>
      <c r="P57" s="239">
        <f>SUM(P58:P68)</f>
        <v>3791</v>
      </c>
      <c r="Q57" s="240">
        <f>SUM(Q58:Q68)</f>
        <v>3074</v>
      </c>
      <c r="R57" s="239">
        <f t="shared" si="12"/>
        <v>460325</v>
      </c>
      <c r="S57" s="242">
        <f t="shared" si="13"/>
        <v>0.25483625597611986</v>
      </c>
      <c r="T57" s="241">
        <f>SUM(T58:T68)</f>
        <v>178389</v>
      </c>
      <c r="U57" s="240">
        <f>SUM(U58:U68)</f>
        <v>152988</v>
      </c>
      <c r="V57" s="239">
        <f>SUM(V58:V68)</f>
        <v>4126</v>
      </c>
      <c r="W57" s="240">
        <f>SUM(W58:W68)</f>
        <v>4423</v>
      </c>
      <c r="X57" s="239">
        <f t="shared" si="14"/>
        <v>339926</v>
      </c>
      <c r="Y57" s="238">
        <f t="shared" si="15"/>
        <v>0.3541917946847255</v>
      </c>
    </row>
    <row r="58" spans="1:25" s="221" customFormat="1" ht="19.5" customHeight="1">
      <c r="A58" s="236" t="s">
        <v>290</v>
      </c>
      <c r="B58" s="234">
        <v>20355</v>
      </c>
      <c r="C58" s="231">
        <v>18309</v>
      </c>
      <c r="D58" s="230">
        <v>8</v>
      </c>
      <c r="E58" s="231">
        <v>9</v>
      </c>
      <c r="F58" s="230">
        <f t="shared" si="8"/>
        <v>38681</v>
      </c>
      <c r="G58" s="233">
        <f t="shared" si="9"/>
        <v>0.06478827945336721</v>
      </c>
      <c r="H58" s="234">
        <v>14667</v>
      </c>
      <c r="I58" s="231">
        <v>13459</v>
      </c>
      <c r="J58" s="230">
        <v>11</v>
      </c>
      <c r="K58" s="231">
        <v>13</v>
      </c>
      <c r="L58" s="230">
        <f t="shared" si="10"/>
        <v>28150</v>
      </c>
      <c r="M58" s="235">
        <f t="shared" si="11"/>
        <v>0.37410301953818825</v>
      </c>
      <c r="N58" s="234">
        <v>60155</v>
      </c>
      <c r="O58" s="231">
        <v>58191</v>
      </c>
      <c r="P58" s="230">
        <v>11</v>
      </c>
      <c r="Q58" s="231">
        <v>19</v>
      </c>
      <c r="R58" s="230">
        <f t="shared" si="12"/>
        <v>118376</v>
      </c>
      <c r="S58" s="233">
        <f t="shared" si="13"/>
        <v>0.06553303999875994</v>
      </c>
      <c r="T58" s="232">
        <v>46150</v>
      </c>
      <c r="U58" s="231">
        <v>43017</v>
      </c>
      <c r="V58" s="230">
        <v>11</v>
      </c>
      <c r="W58" s="231">
        <v>13</v>
      </c>
      <c r="X58" s="230">
        <f t="shared" si="14"/>
        <v>89191</v>
      </c>
      <c r="Y58" s="229">
        <f t="shared" si="15"/>
        <v>0.32721911403616954</v>
      </c>
    </row>
    <row r="59" spans="1:25" s="221" customFormat="1" ht="19.5" customHeight="1">
      <c r="A59" s="236" t="s">
        <v>292</v>
      </c>
      <c r="B59" s="234">
        <v>10059</v>
      </c>
      <c r="C59" s="231">
        <v>9232</v>
      </c>
      <c r="D59" s="230">
        <v>0</v>
      </c>
      <c r="E59" s="231">
        <v>0</v>
      </c>
      <c r="F59" s="230">
        <f t="shared" si="8"/>
        <v>19291</v>
      </c>
      <c r="G59" s="233">
        <f t="shared" si="9"/>
        <v>0.03231123029225994</v>
      </c>
      <c r="H59" s="234">
        <v>6377</v>
      </c>
      <c r="I59" s="231">
        <v>5210</v>
      </c>
      <c r="J59" s="230"/>
      <c r="K59" s="231"/>
      <c r="L59" s="230">
        <f t="shared" si="10"/>
        <v>11587</v>
      </c>
      <c r="M59" s="235">
        <f t="shared" si="11"/>
        <v>0.6648830586001553</v>
      </c>
      <c r="N59" s="234">
        <v>31253</v>
      </c>
      <c r="O59" s="231">
        <v>27671</v>
      </c>
      <c r="P59" s="230"/>
      <c r="Q59" s="231">
        <v>0</v>
      </c>
      <c r="R59" s="230">
        <f t="shared" si="12"/>
        <v>58924</v>
      </c>
      <c r="S59" s="233">
        <f t="shared" si="13"/>
        <v>0.03262036940669503</v>
      </c>
      <c r="T59" s="232">
        <v>21480</v>
      </c>
      <c r="U59" s="231">
        <v>16718</v>
      </c>
      <c r="V59" s="230">
        <v>299</v>
      </c>
      <c r="W59" s="231">
        <v>221</v>
      </c>
      <c r="X59" s="230">
        <f t="shared" si="14"/>
        <v>38718</v>
      </c>
      <c r="Y59" s="229">
        <f t="shared" si="15"/>
        <v>0.5218761299653907</v>
      </c>
    </row>
    <row r="60" spans="1:25" s="221" customFormat="1" ht="19.5" customHeight="1">
      <c r="A60" s="236" t="s">
        <v>291</v>
      </c>
      <c r="B60" s="234">
        <v>9485</v>
      </c>
      <c r="C60" s="231">
        <v>9610</v>
      </c>
      <c r="D60" s="230">
        <v>0</v>
      </c>
      <c r="E60" s="231">
        <v>0</v>
      </c>
      <c r="F60" s="230">
        <f t="shared" si="8"/>
        <v>19095</v>
      </c>
      <c r="G60" s="233">
        <f t="shared" si="9"/>
        <v>0.031982942430703626</v>
      </c>
      <c r="H60" s="234">
        <v>7103</v>
      </c>
      <c r="I60" s="231">
        <v>7899</v>
      </c>
      <c r="J60" s="230"/>
      <c r="K60" s="231"/>
      <c r="L60" s="230">
        <f t="shared" si="10"/>
        <v>15002</v>
      </c>
      <c r="M60" s="235">
        <f t="shared" si="11"/>
        <v>0.2728302892947607</v>
      </c>
      <c r="N60" s="234">
        <v>27985</v>
      </c>
      <c r="O60" s="231">
        <v>28394</v>
      </c>
      <c r="P60" s="230"/>
      <c r="Q60" s="231"/>
      <c r="R60" s="230">
        <f t="shared" si="12"/>
        <v>56379</v>
      </c>
      <c r="S60" s="233">
        <f t="shared" si="13"/>
        <v>0.031211455549182997</v>
      </c>
      <c r="T60" s="232">
        <v>22354</v>
      </c>
      <c r="U60" s="231">
        <v>23541</v>
      </c>
      <c r="V60" s="230"/>
      <c r="W60" s="231"/>
      <c r="X60" s="230">
        <f t="shared" si="14"/>
        <v>45895</v>
      </c>
      <c r="Y60" s="229">
        <f t="shared" si="15"/>
        <v>0.22843446998583716</v>
      </c>
    </row>
    <row r="61" spans="1:25" s="221" customFormat="1" ht="19.5" customHeight="1">
      <c r="A61" s="236" t="s">
        <v>293</v>
      </c>
      <c r="B61" s="234">
        <v>8278</v>
      </c>
      <c r="C61" s="231">
        <v>6739</v>
      </c>
      <c r="D61" s="230">
        <v>0</v>
      </c>
      <c r="E61" s="231">
        <v>0</v>
      </c>
      <c r="F61" s="230">
        <f t="shared" si="8"/>
        <v>15017</v>
      </c>
      <c r="G61" s="233">
        <f t="shared" si="9"/>
        <v>0.02515254498464919</v>
      </c>
      <c r="H61" s="234">
        <v>5157</v>
      </c>
      <c r="I61" s="231">
        <v>3989</v>
      </c>
      <c r="J61" s="230">
        <v>3</v>
      </c>
      <c r="K61" s="231">
        <v>3</v>
      </c>
      <c r="L61" s="230">
        <f t="shared" si="10"/>
        <v>9152</v>
      </c>
      <c r="M61" s="235">
        <f t="shared" si="11"/>
        <v>0.6408435314685315</v>
      </c>
      <c r="N61" s="234">
        <v>26028</v>
      </c>
      <c r="O61" s="231">
        <v>20216</v>
      </c>
      <c r="P61" s="230">
        <v>8</v>
      </c>
      <c r="Q61" s="231">
        <v>7</v>
      </c>
      <c r="R61" s="230">
        <f t="shared" si="12"/>
        <v>46259</v>
      </c>
      <c r="S61" s="233">
        <f t="shared" si="13"/>
        <v>0.02560901616292691</v>
      </c>
      <c r="T61" s="232">
        <v>18163</v>
      </c>
      <c r="U61" s="231">
        <v>12112</v>
      </c>
      <c r="V61" s="230">
        <v>12</v>
      </c>
      <c r="W61" s="231">
        <v>4</v>
      </c>
      <c r="X61" s="230">
        <f t="shared" si="14"/>
        <v>30291</v>
      </c>
      <c r="Y61" s="229">
        <f t="shared" si="15"/>
        <v>0.5271532798521013</v>
      </c>
    </row>
    <row r="62" spans="1:25" s="221" customFormat="1" ht="19.5" customHeight="1">
      <c r="A62" s="236" t="s">
        <v>295</v>
      </c>
      <c r="B62" s="234">
        <v>3823</v>
      </c>
      <c r="C62" s="231">
        <v>3959</v>
      </c>
      <c r="D62" s="230">
        <v>0</v>
      </c>
      <c r="E62" s="231">
        <v>0</v>
      </c>
      <c r="F62" s="230">
        <f t="shared" si="8"/>
        <v>7782</v>
      </c>
      <c r="G62" s="233">
        <f t="shared" si="9"/>
        <v>0.013034368054241194</v>
      </c>
      <c r="H62" s="234">
        <v>2700</v>
      </c>
      <c r="I62" s="231">
        <v>2561</v>
      </c>
      <c r="J62" s="230"/>
      <c r="K62" s="231"/>
      <c r="L62" s="230">
        <f t="shared" si="10"/>
        <v>5261</v>
      </c>
      <c r="M62" s="235">
        <f t="shared" si="11"/>
        <v>0.4791864664512451</v>
      </c>
      <c r="N62" s="234">
        <v>11527</v>
      </c>
      <c r="O62" s="231">
        <v>11552</v>
      </c>
      <c r="P62" s="230">
        <v>15</v>
      </c>
      <c r="Q62" s="231"/>
      <c r="R62" s="230">
        <f t="shared" si="12"/>
        <v>23094</v>
      </c>
      <c r="S62" s="233">
        <f t="shared" si="13"/>
        <v>0.012784855255553168</v>
      </c>
      <c r="T62" s="232">
        <v>8179</v>
      </c>
      <c r="U62" s="231">
        <v>7306</v>
      </c>
      <c r="V62" s="230">
        <v>8</v>
      </c>
      <c r="W62" s="231">
        <v>1</v>
      </c>
      <c r="X62" s="230">
        <f t="shared" si="14"/>
        <v>15494</v>
      </c>
      <c r="Y62" s="229">
        <f t="shared" si="15"/>
        <v>0.49051245643474894</v>
      </c>
    </row>
    <row r="63" spans="1:25" s="221" customFormat="1" ht="19.5" customHeight="1">
      <c r="A63" s="236" t="s">
        <v>296</v>
      </c>
      <c r="B63" s="234">
        <v>3739</v>
      </c>
      <c r="C63" s="231">
        <v>3877</v>
      </c>
      <c r="D63" s="230">
        <v>0</v>
      </c>
      <c r="E63" s="231">
        <v>0</v>
      </c>
      <c r="F63" s="230">
        <f t="shared" si="8"/>
        <v>7616</v>
      </c>
      <c r="G63" s="233">
        <f>F63/$F$9</f>
        <v>0.012756328334759823</v>
      </c>
      <c r="H63" s="234">
        <v>2436</v>
      </c>
      <c r="I63" s="231">
        <v>2384</v>
      </c>
      <c r="J63" s="230"/>
      <c r="K63" s="231"/>
      <c r="L63" s="230">
        <f>SUM(H63:K63)</f>
        <v>4820</v>
      </c>
      <c r="M63" s="235">
        <f>IF(ISERROR(F63/L63-1),"         /0",(F63/L63-1))</f>
        <v>0.5800829875518672</v>
      </c>
      <c r="N63" s="234">
        <v>12215</v>
      </c>
      <c r="O63" s="231">
        <v>12286</v>
      </c>
      <c r="P63" s="230"/>
      <c r="Q63" s="231"/>
      <c r="R63" s="230">
        <f>SUM(N63:Q63)</f>
        <v>24501</v>
      </c>
      <c r="S63" s="233">
        <f>R63/$R$9</f>
        <v>0.013563771482476323</v>
      </c>
      <c r="T63" s="232">
        <v>8351</v>
      </c>
      <c r="U63" s="231">
        <v>7941</v>
      </c>
      <c r="V63" s="230"/>
      <c r="W63" s="231"/>
      <c r="X63" s="230">
        <f>SUM(T63:W63)</f>
        <v>16292</v>
      </c>
      <c r="Y63" s="229">
        <f>IF(ISERROR(R63/X63-1),"         /0",(R63/X63-1))</f>
        <v>0.5038669285538915</v>
      </c>
    </row>
    <row r="64" spans="1:25" s="221" customFormat="1" ht="19.5" customHeight="1">
      <c r="A64" s="236" t="s">
        <v>294</v>
      </c>
      <c r="B64" s="234">
        <v>4053</v>
      </c>
      <c r="C64" s="231">
        <v>3253</v>
      </c>
      <c r="D64" s="230">
        <v>2</v>
      </c>
      <c r="E64" s="231">
        <v>0</v>
      </c>
      <c r="F64" s="230">
        <f t="shared" si="8"/>
        <v>7308</v>
      </c>
      <c r="G64" s="233">
        <f t="shared" si="9"/>
        <v>0.012240447409457036</v>
      </c>
      <c r="H64" s="234">
        <v>2331</v>
      </c>
      <c r="I64" s="231">
        <v>1905</v>
      </c>
      <c r="J64" s="230">
        <v>1</v>
      </c>
      <c r="K64" s="231"/>
      <c r="L64" s="230">
        <f t="shared" si="10"/>
        <v>4237</v>
      </c>
      <c r="M64" s="235">
        <f t="shared" si="11"/>
        <v>0.7248052867594996</v>
      </c>
      <c r="N64" s="234">
        <v>13676</v>
      </c>
      <c r="O64" s="231">
        <v>11488</v>
      </c>
      <c r="P64" s="230">
        <v>3</v>
      </c>
      <c r="Q64" s="231"/>
      <c r="R64" s="230">
        <f t="shared" si="12"/>
        <v>25167</v>
      </c>
      <c r="S64" s="233">
        <f t="shared" si="13"/>
        <v>0.01393246956856788</v>
      </c>
      <c r="T64" s="232">
        <v>7262</v>
      </c>
      <c r="U64" s="231">
        <v>5801</v>
      </c>
      <c r="V64" s="230">
        <v>1</v>
      </c>
      <c r="W64" s="231"/>
      <c r="X64" s="230">
        <f t="shared" si="14"/>
        <v>13064</v>
      </c>
      <c r="Y64" s="229">
        <f t="shared" si="15"/>
        <v>0.9264390691977955</v>
      </c>
    </row>
    <row r="65" spans="1:25" s="221" customFormat="1" ht="19.5" customHeight="1">
      <c r="A65" s="236" t="s">
        <v>297</v>
      </c>
      <c r="B65" s="234">
        <v>2504</v>
      </c>
      <c r="C65" s="231">
        <v>1968</v>
      </c>
      <c r="D65" s="230">
        <v>0</v>
      </c>
      <c r="E65" s="231">
        <v>0</v>
      </c>
      <c r="F65" s="230">
        <f t="shared" si="8"/>
        <v>4472</v>
      </c>
      <c r="G65" s="233">
        <f t="shared" si="9"/>
        <v>0.0074903230453054</v>
      </c>
      <c r="H65" s="234">
        <v>1026</v>
      </c>
      <c r="I65" s="231">
        <v>526</v>
      </c>
      <c r="J65" s="230"/>
      <c r="K65" s="231"/>
      <c r="L65" s="230">
        <f t="shared" si="10"/>
        <v>1552</v>
      </c>
      <c r="M65" s="235">
        <f t="shared" si="11"/>
        <v>1.8814432989690721</v>
      </c>
      <c r="N65" s="234">
        <v>6651</v>
      </c>
      <c r="O65" s="231">
        <v>5343</v>
      </c>
      <c r="P65" s="230"/>
      <c r="Q65" s="231"/>
      <c r="R65" s="230">
        <f t="shared" si="12"/>
        <v>11994</v>
      </c>
      <c r="S65" s="233">
        <f t="shared" si="13"/>
        <v>0.006639887154027224</v>
      </c>
      <c r="T65" s="232">
        <v>2823</v>
      </c>
      <c r="U65" s="231">
        <v>1681</v>
      </c>
      <c r="V65" s="230"/>
      <c r="W65" s="231"/>
      <c r="X65" s="230">
        <f t="shared" si="14"/>
        <v>4504</v>
      </c>
      <c r="Y65" s="229">
        <f t="shared" si="15"/>
        <v>1.6629662522202486</v>
      </c>
    </row>
    <row r="66" spans="1:25" s="221" customFormat="1" ht="19.5" customHeight="1">
      <c r="A66" s="236" t="s">
        <v>298</v>
      </c>
      <c r="B66" s="234">
        <v>1054</v>
      </c>
      <c r="C66" s="231">
        <v>904</v>
      </c>
      <c r="D66" s="230">
        <v>0</v>
      </c>
      <c r="E66" s="231">
        <v>0</v>
      </c>
      <c r="F66" s="230">
        <f t="shared" si="8"/>
        <v>1958</v>
      </c>
      <c r="G66" s="233">
        <f t="shared" si="9"/>
        <v>0.0032795287394248598</v>
      </c>
      <c r="H66" s="234">
        <v>878</v>
      </c>
      <c r="I66" s="231">
        <v>853</v>
      </c>
      <c r="J66" s="230"/>
      <c r="K66" s="231"/>
      <c r="L66" s="230">
        <f t="shared" si="10"/>
        <v>1731</v>
      </c>
      <c r="M66" s="235">
        <f t="shared" si="11"/>
        <v>0.13113807047949155</v>
      </c>
      <c r="N66" s="234">
        <v>3308</v>
      </c>
      <c r="O66" s="231">
        <v>3047</v>
      </c>
      <c r="P66" s="230"/>
      <c r="Q66" s="231"/>
      <c r="R66" s="230">
        <f t="shared" si="12"/>
        <v>6355</v>
      </c>
      <c r="S66" s="233">
        <f t="shared" si="13"/>
        <v>0.0035181326383060705</v>
      </c>
      <c r="T66" s="232">
        <v>2792</v>
      </c>
      <c r="U66" s="231">
        <v>2652</v>
      </c>
      <c r="V66" s="230"/>
      <c r="W66" s="231"/>
      <c r="X66" s="230">
        <f t="shared" si="14"/>
        <v>5444</v>
      </c>
      <c r="Y66" s="229">
        <f t="shared" si="15"/>
        <v>0.16734019103600284</v>
      </c>
    </row>
    <row r="67" spans="1:25" s="221" customFormat="1" ht="19.5" customHeight="1">
      <c r="A67" s="236" t="s">
        <v>299</v>
      </c>
      <c r="B67" s="234">
        <v>531</v>
      </c>
      <c r="C67" s="231">
        <v>478</v>
      </c>
      <c r="D67" s="230">
        <v>204</v>
      </c>
      <c r="E67" s="231">
        <v>0</v>
      </c>
      <c r="F67" s="230">
        <f t="shared" si="8"/>
        <v>1213</v>
      </c>
      <c r="G67" s="233">
        <f t="shared" si="9"/>
        <v>0.0020316998778970147</v>
      </c>
      <c r="H67" s="234">
        <v>84</v>
      </c>
      <c r="I67" s="231">
        <v>72</v>
      </c>
      <c r="J67" s="230"/>
      <c r="K67" s="231"/>
      <c r="L67" s="230">
        <f t="shared" si="10"/>
        <v>156</v>
      </c>
      <c r="M67" s="235">
        <f t="shared" si="11"/>
        <v>6.7756410256410255</v>
      </c>
      <c r="N67" s="234">
        <v>1738</v>
      </c>
      <c r="O67" s="231">
        <v>2034</v>
      </c>
      <c r="P67" s="230">
        <v>858</v>
      </c>
      <c r="Q67" s="231">
        <v>1000</v>
      </c>
      <c r="R67" s="230">
        <f t="shared" si="12"/>
        <v>5630</v>
      </c>
      <c r="S67" s="233">
        <f t="shared" si="13"/>
        <v>0.003116772109152349</v>
      </c>
      <c r="T67" s="232">
        <v>313</v>
      </c>
      <c r="U67" s="231">
        <v>223</v>
      </c>
      <c r="V67" s="230">
        <v>1203</v>
      </c>
      <c r="W67" s="231">
        <v>1597</v>
      </c>
      <c r="X67" s="230">
        <f t="shared" si="14"/>
        <v>3336</v>
      </c>
      <c r="Y67" s="229">
        <f t="shared" si="15"/>
        <v>0.6876498800959232</v>
      </c>
    </row>
    <row r="68" spans="1:25" s="221" customFormat="1" ht="19.5" customHeight="1" thickBot="1">
      <c r="A68" s="236" t="s">
        <v>245</v>
      </c>
      <c r="B68" s="234">
        <v>14779</v>
      </c>
      <c r="C68" s="231">
        <v>11400</v>
      </c>
      <c r="D68" s="230">
        <v>957</v>
      </c>
      <c r="E68" s="231">
        <v>457</v>
      </c>
      <c r="F68" s="230">
        <f t="shared" si="8"/>
        <v>27593</v>
      </c>
      <c r="G68" s="233">
        <f t="shared" si="9"/>
        <v>0.04621656614246688</v>
      </c>
      <c r="H68" s="234">
        <v>11824</v>
      </c>
      <c r="I68" s="231">
        <v>10072</v>
      </c>
      <c r="J68" s="230">
        <v>668</v>
      </c>
      <c r="K68" s="231">
        <v>642</v>
      </c>
      <c r="L68" s="230">
        <f t="shared" si="10"/>
        <v>23206</v>
      </c>
      <c r="M68" s="235">
        <f t="shared" si="11"/>
        <v>0.18904593639575973</v>
      </c>
      <c r="N68" s="234">
        <v>43963</v>
      </c>
      <c r="O68" s="231">
        <v>34739</v>
      </c>
      <c r="P68" s="230">
        <v>2896</v>
      </c>
      <c r="Q68" s="231">
        <v>2048</v>
      </c>
      <c r="R68" s="230">
        <f t="shared" si="12"/>
        <v>83646</v>
      </c>
      <c r="S68" s="233">
        <f t="shared" si="13"/>
        <v>0.046306486650472</v>
      </c>
      <c r="T68" s="232">
        <v>40522</v>
      </c>
      <c r="U68" s="231">
        <v>31996</v>
      </c>
      <c r="V68" s="230">
        <v>2592</v>
      </c>
      <c r="W68" s="231">
        <v>2587</v>
      </c>
      <c r="X68" s="230">
        <f t="shared" si="14"/>
        <v>77697</v>
      </c>
      <c r="Y68" s="229">
        <f t="shared" si="15"/>
        <v>0.07656666280551372</v>
      </c>
    </row>
    <row r="69" spans="1:25" s="237" customFormat="1" ht="19.5" customHeight="1">
      <c r="A69" s="244" t="s">
        <v>57</v>
      </c>
      <c r="B69" s="241">
        <f>SUM(B70:B76)</f>
        <v>5558</v>
      </c>
      <c r="C69" s="240">
        <f>SUM(C70:C76)</f>
        <v>4524</v>
      </c>
      <c r="D69" s="239">
        <f>SUM(D70:D76)</f>
        <v>153</v>
      </c>
      <c r="E69" s="240">
        <f>SUM(E70:E76)</f>
        <v>155</v>
      </c>
      <c r="F69" s="239">
        <f t="shared" si="8"/>
        <v>10390</v>
      </c>
      <c r="G69" s="242">
        <f t="shared" si="9"/>
        <v>0.017402606538623234</v>
      </c>
      <c r="H69" s="241">
        <f>SUM(H70:H76)</f>
        <v>4132</v>
      </c>
      <c r="I69" s="240">
        <f>SUM(I70:I76)</f>
        <v>4268</v>
      </c>
      <c r="J69" s="239">
        <f>SUM(J70:J76)</f>
        <v>25</v>
      </c>
      <c r="K69" s="240">
        <f>SUM(K70:K76)</f>
        <v>53</v>
      </c>
      <c r="L69" s="239">
        <f t="shared" si="10"/>
        <v>8478</v>
      </c>
      <c r="M69" s="243">
        <f t="shared" si="11"/>
        <v>0.22552488794527004</v>
      </c>
      <c r="N69" s="241">
        <f>SUM(N70:N76)</f>
        <v>16497</v>
      </c>
      <c r="O69" s="240">
        <f>SUM(O70:O76)</f>
        <v>14971</v>
      </c>
      <c r="P69" s="239">
        <f>SUM(P70:P76)</f>
        <v>344</v>
      </c>
      <c r="Q69" s="240">
        <f>SUM(Q70:Q76)</f>
        <v>305</v>
      </c>
      <c r="R69" s="239">
        <f t="shared" si="12"/>
        <v>32117</v>
      </c>
      <c r="S69" s="242">
        <f t="shared" si="13"/>
        <v>0.017779994641144936</v>
      </c>
      <c r="T69" s="241">
        <f>SUM(T70:T76)</f>
        <v>14666</v>
      </c>
      <c r="U69" s="240">
        <f>SUM(U70:U76)</f>
        <v>14661</v>
      </c>
      <c r="V69" s="239">
        <f>SUM(V70:V76)</f>
        <v>421</v>
      </c>
      <c r="W69" s="240">
        <f>SUM(W70:W76)</f>
        <v>490</v>
      </c>
      <c r="X69" s="239">
        <f t="shared" si="14"/>
        <v>30238</v>
      </c>
      <c r="Y69" s="238">
        <f t="shared" si="15"/>
        <v>0.06214035319796274</v>
      </c>
    </row>
    <row r="70" spans="1:25" ht="19.5" customHeight="1">
      <c r="A70" s="236" t="s">
        <v>300</v>
      </c>
      <c r="B70" s="234">
        <v>1072</v>
      </c>
      <c r="C70" s="231">
        <v>934</v>
      </c>
      <c r="D70" s="230">
        <v>146</v>
      </c>
      <c r="E70" s="231">
        <v>147</v>
      </c>
      <c r="F70" s="230">
        <f t="shared" si="8"/>
        <v>2299</v>
      </c>
      <c r="G70" s="233">
        <f t="shared" si="9"/>
        <v>0.003850682621010088</v>
      </c>
      <c r="H70" s="234">
        <v>817</v>
      </c>
      <c r="I70" s="231">
        <v>808</v>
      </c>
      <c r="J70" s="230">
        <v>6</v>
      </c>
      <c r="K70" s="231">
        <v>13</v>
      </c>
      <c r="L70" s="230">
        <f t="shared" si="10"/>
        <v>1644</v>
      </c>
      <c r="M70" s="235">
        <f t="shared" si="11"/>
        <v>0.39841849148418484</v>
      </c>
      <c r="N70" s="234">
        <v>3035</v>
      </c>
      <c r="O70" s="231">
        <v>3047</v>
      </c>
      <c r="P70" s="230">
        <v>154</v>
      </c>
      <c r="Q70" s="231">
        <v>147</v>
      </c>
      <c r="R70" s="230">
        <f t="shared" si="12"/>
        <v>6383</v>
      </c>
      <c r="S70" s="233">
        <f t="shared" si="13"/>
        <v>0.003533633458742352</v>
      </c>
      <c r="T70" s="232">
        <v>2471</v>
      </c>
      <c r="U70" s="231">
        <v>2773</v>
      </c>
      <c r="V70" s="230">
        <v>18</v>
      </c>
      <c r="W70" s="231">
        <v>51</v>
      </c>
      <c r="X70" s="230">
        <f t="shared" si="14"/>
        <v>5313</v>
      </c>
      <c r="Y70" s="229">
        <f t="shared" si="15"/>
        <v>0.20139281008846233</v>
      </c>
    </row>
    <row r="71" spans="1:25" ht="19.5" customHeight="1">
      <c r="A71" s="236" t="s">
        <v>301</v>
      </c>
      <c r="B71" s="234">
        <v>1158</v>
      </c>
      <c r="C71" s="231">
        <v>1046</v>
      </c>
      <c r="D71" s="230">
        <v>0</v>
      </c>
      <c r="E71" s="231">
        <v>0</v>
      </c>
      <c r="F71" s="230">
        <f t="shared" si="8"/>
        <v>2204</v>
      </c>
      <c r="G71" s="233">
        <f t="shared" si="9"/>
        <v>0.0036915635044394235</v>
      </c>
      <c r="H71" s="234">
        <v>806</v>
      </c>
      <c r="I71" s="231">
        <v>864</v>
      </c>
      <c r="J71" s="230">
        <v>6</v>
      </c>
      <c r="K71" s="231">
        <v>38</v>
      </c>
      <c r="L71" s="230">
        <f t="shared" si="10"/>
        <v>1714</v>
      </c>
      <c r="M71" s="235">
        <f t="shared" si="11"/>
        <v>0.2858809801633606</v>
      </c>
      <c r="N71" s="234">
        <v>3004</v>
      </c>
      <c r="O71" s="231">
        <v>3319</v>
      </c>
      <c r="P71" s="230"/>
      <c r="Q71" s="231"/>
      <c r="R71" s="230">
        <f t="shared" si="12"/>
        <v>6323</v>
      </c>
      <c r="S71" s="233">
        <f t="shared" si="13"/>
        <v>0.00350041741495032</v>
      </c>
      <c r="T71" s="232">
        <v>2676</v>
      </c>
      <c r="U71" s="231">
        <v>3105</v>
      </c>
      <c r="V71" s="230">
        <v>134</v>
      </c>
      <c r="W71" s="231">
        <v>160</v>
      </c>
      <c r="X71" s="230">
        <f t="shared" si="14"/>
        <v>6075</v>
      </c>
      <c r="Y71" s="229">
        <f t="shared" si="15"/>
        <v>0.04082304526748981</v>
      </c>
    </row>
    <row r="72" spans="1:25" ht="19.5" customHeight="1">
      <c r="A72" s="236" t="s">
        <v>302</v>
      </c>
      <c r="B72" s="234">
        <v>1159</v>
      </c>
      <c r="C72" s="231">
        <v>541</v>
      </c>
      <c r="D72" s="230">
        <v>0</v>
      </c>
      <c r="E72" s="231">
        <v>0</v>
      </c>
      <c r="F72" s="230">
        <f t="shared" si="8"/>
        <v>1700</v>
      </c>
      <c r="G72" s="233">
        <f t="shared" si="9"/>
        <v>0.0028473947175803173</v>
      </c>
      <c r="H72" s="234">
        <v>630</v>
      </c>
      <c r="I72" s="231">
        <v>654</v>
      </c>
      <c r="J72" s="230">
        <v>0</v>
      </c>
      <c r="K72" s="231">
        <v>0</v>
      </c>
      <c r="L72" s="230">
        <f t="shared" si="10"/>
        <v>1284</v>
      </c>
      <c r="M72" s="235">
        <f t="shared" si="11"/>
        <v>0.32398753894081</v>
      </c>
      <c r="N72" s="234">
        <v>3015</v>
      </c>
      <c r="O72" s="231">
        <v>2262</v>
      </c>
      <c r="P72" s="230"/>
      <c r="Q72" s="231"/>
      <c r="R72" s="230">
        <f t="shared" si="12"/>
        <v>5277</v>
      </c>
      <c r="S72" s="233">
        <f t="shared" si="13"/>
        <v>0.002921351051509226</v>
      </c>
      <c r="T72" s="232">
        <v>2967</v>
      </c>
      <c r="U72" s="231">
        <v>3190</v>
      </c>
      <c r="V72" s="230">
        <v>0</v>
      </c>
      <c r="W72" s="231">
        <v>0</v>
      </c>
      <c r="X72" s="230">
        <f t="shared" si="14"/>
        <v>6157</v>
      </c>
      <c r="Y72" s="229">
        <f t="shared" si="15"/>
        <v>-0.14292675004060418</v>
      </c>
    </row>
    <row r="73" spans="1:25" ht="19.5" customHeight="1">
      <c r="A73" s="236" t="s">
        <v>303</v>
      </c>
      <c r="B73" s="234">
        <v>540</v>
      </c>
      <c r="C73" s="231">
        <v>576</v>
      </c>
      <c r="D73" s="230">
        <v>0</v>
      </c>
      <c r="E73" s="231">
        <v>0</v>
      </c>
      <c r="F73" s="230">
        <f>SUM(B73:E73)</f>
        <v>1116</v>
      </c>
      <c r="G73" s="233">
        <f>F73/$F$9</f>
        <v>0.0018692308851880203</v>
      </c>
      <c r="H73" s="234">
        <v>180</v>
      </c>
      <c r="I73" s="231">
        <v>181</v>
      </c>
      <c r="J73" s="230"/>
      <c r="K73" s="231"/>
      <c r="L73" s="230">
        <f>SUM(H73:K73)</f>
        <v>361</v>
      </c>
      <c r="M73" s="235">
        <f>IF(ISERROR(F73/L73-1),"         /0",(F73/L73-1))</f>
        <v>2.0914127423822713</v>
      </c>
      <c r="N73" s="234">
        <v>1563</v>
      </c>
      <c r="O73" s="231">
        <v>1882</v>
      </c>
      <c r="P73" s="230">
        <v>147</v>
      </c>
      <c r="Q73" s="231">
        <v>148</v>
      </c>
      <c r="R73" s="230">
        <f>SUM(N73:Q73)</f>
        <v>3740</v>
      </c>
      <c r="S73" s="233">
        <f>R73/$R$9</f>
        <v>0.0020704667297033364</v>
      </c>
      <c r="T73" s="232">
        <v>533</v>
      </c>
      <c r="U73" s="231">
        <v>473</v>
      </c>
      <c r="V73" s="230"/>
      <c r="W73" s="231"/>
      <c r="X73" s="230">
        <f>SUM(T73:W73)</f>
        <v>1006</v>
      </c>
      <c r="Y73" s="229">
        <f>IF(ISERROR(R73/X73-1),"         /0",(R73/X73-1))</f>
        <v>2.7176938369781314</v>
      </c>
    </row>
    <row r="74" spans="1:25" ht="19.5" customHeight="1">
      <c r="A74" s="236" t="s">
        <v>304</v>
      </c>
      <c r="B74" s="234">
        <v>173</v>
      </c>
      <c r="C74" s="231">
        <v>178</v>
      </c>
      <c r="D74" s="230">
        <v>0</v>
      </c>
      <c r="E74" s="231">
        <v>0</v>
      </c>
      <c r="F74" s="230">
        <f t="shared" si="8"/>
        <v>351</v>
      </c>
      <c r="G74" s="233">
        <f t="shared" si="9"/>
        <v>0.0005879032622768773</v>
      </c>
      <c r="H74" s="234">
        <v>151</v>
      </c>
      <c r="I74" s="231">
        <v>162</v>
      </c>
      <c r="J74" s="230"/>
      <c r="K74" s="231"/>
      <c r="L74" s="230">
        <f t="shared" si="10"/>
        <v>313</v>
      </c>
      <c r="M74" s="235">
        <f t="shared" si="11"/>
        <v>0.12140575079872207</v>
      </c>
      <c r="N74" s="234">
        <v>789</v>
      </c>
      <c r="O74" s="231">
        <v>596</v>
      </c>
      <c r="P74" s="230">
        <v>2</v>
      </c>
      <c r="Q74" s="231"/>
      <c r="R74" s="230">
        <f t="shared" si="12"/>
        <v>1387</v>
      </c>
      <c r="S74" s="233">
        <f t="shared" si="13"/>
        <v>0.0007678442123258096</v>
      </c>
      <c r="T74" s="232">
        <v>677</v>
      </c>
      <c r="U74" s="231">
        <v>549</v>
      </c>
      <c r="V74" s="230">
        <v>2</v>
      </c>
      <c r="W74" s="231">
        <v>17</v>
      </c>
      <c r="X74" s="230">
        <f t="shared" si="14"/>
        <v>1245</v>
      </c>
      <c r="Y74" s="229">
        <f t="shared" si="15"/>
        <v>0.11405622489959844</v>
      </c>
    </row>
    <row r="75" spans="1:25" ht="19.5" customHeight="1">
      <c r="A75" s="236" t="s">
        <v>458</v>
      </c>
      <c r="B75" s="234">
        <v>193</v>
      </c>
      <c r="C75" s="231">
        <v>126</v>
      </c>
      <c r="D75" s="230">
        <v>0</v>
      </c>
      <c r="E75" s="231">
        <v>0</v>
      </c>
      <c r="F75" s="230">
        <f>SUM(B75:E75)</f>
        <v>319</v>
      </c>
      <c r="G75" s="233">
        <f>F75/$F$9</f>
        <v>0.0005343052440636007</v>
      </c>
      <c r="H75" s="234">
        <v>208</v>
      </c>
      <c r="I75" s="231">
        <v>208</v>
      </c>
      <c r="J75" s="230"/>
      <c r="K75" s="231"/>
      <c r="L75" s="230">
        <f>SUM(H75:K75)</f>
        <v>416</v>
      </c>
      <c r="M75" s="235">
        <f>IF(ISERROR(F75/L75-1),"         /0",(F75/L75-1))</f>
        <v>-0.23317307692307687</v>
      </c>
      <c r="N75" s="234">
        <v>779</v>
      </c>
      <c r="O75" s="231">
        <v>587</v>
      </c>
      <c r="P75" s="230">
        <v>1</v>
      </c>
      <c r="Q75" s="231"/>
      <c r="R75" s="230">
        <f>SUM(N75:Q75)</f>
        <v>1367</v>
      </c>
      <c r="S75" s="233">
        <f>R75/$R$9</f>
        <v>0.0007567721977284655</v>
      </c>
      <c r="T75" s="232">
        <v>892</v>
      </c>
      <c r="U75" s="231">
        <v>889</v>
      </c>
      <c r="V75" s="230"/>
      <c r="W75" s="231">
        <v>30</v>
      </c>
      <c r="X75" s="230">
        <f>SUM(T75:W75)</f>
        <v>1811</v>
      </c>
      <c r="Y75" s="229">
        <f>IF(ISERROR(R75/X75-1),"         /0",(R75/X75-1))</f>
        <v>-0.24516841524019883</v>
      </c>
    </row>
    <row r="76" spans="1:25" ht="19.5" customHeight="1" thickBot="1">
      <c r="A76" s="236" t="s">
        <v>245</v>
      </c>
      <c r="B76" s="234">
        <v>1263</v>
      </c>
      <c r="C76" s="231">
        <v>1123</v>
      </c>
      <c r="D76" s="230">
        <v>7</v>
      </c>
      <c r="E76" s="231">
        <v>8</v>
      </c>
      <c r="F76" s="230">
        <f>SUM(B76:E76)</f>
        <v>2401</v>
      </c>
      <c r="G76" s="233">
        <f>F76/$F$9</f>
        <v>0.004021526304064907</v>
      </c>
      <c r="H76" s="234">
        <v>1340</v>
      </c>
      <c r="I76" s="231">
        <v>1391</v>
      </c>
      <c r="J76" s="230">
        <v>13</v>
      </c>
      <c r="K76" s="231">
        <v>2</v>
      </c>
      <c r="L76" s="230">
        <f>SUM(H76:K76)</f>
        <v>2746</v>
      </c>
      <c r="M76" s="235">
        <f>IF(ISERROR(F76/L76-1),"         /0",(F76/L76-1))</f>
        <v>-0.12563729060451567</v>
      </c>
      <c r="N76" s="234">
        <v>4312</v>
      </c>
      <c r="O76" s="231">
        <v>3278</v>
      </c>
      <c r="P76" s="230">
        <v>40</v>
      </c>
      <c r="Q76" s="231">
        <v>10</v>
      </c>
      <c r="R76" s="230">
        <f>SUM(N76:Q76)</f>
        <v>7640</v>
      </c>
      <c r="S76" s="233">
        <f>R76/$R$9</f>
        <v>0.004229509576185425</v>
      </c>
      <c r="T76" s="232">
        <v>4450</v>
      </c>
      <c r="U76" s="231">
        <v>3682</v>
      </c>
      <c r="V76" s="230">
        <v>267</v>
      </c>
      <c r="W76" s="231">
        <v>232</v>
      </c>
      <c r="X76" s="230">
        <f>SUM(T76:W76)</f>
        <v>8631</v>
      </c>
      <c r="Y76" s="229">
        <f>IF(ISERROR(R76/X76-1),"         /0",(R76/X76-1))</f>
        <v>-0.11481867686247249</v>
      </c>
    </row>
    <row r="77" spans="1:25" s="221" customFormat="1" ht="19.5" customHeight="1" thickBot="1">
      <c r="A77" s="228" t="s">
        <v>56</v>
      </c>
      <c r="B77" s="225">
        <v>1003</v>
      </c>
      <c r="C77" s="224">
        <v>120</v>
      </c>
      <c r="D77" s="223">
        <v>2432</v>
      </c>
      <c r="E77" s="224">
        <v>1937</v>
      </c>
      <c r="F77" s="223">
        <f>SUM(B77:E77)</f>
        <v>5492</v>
      </c>
      <c r="G77" s="226">
        <f>F77/$F$9</f>
        <v>0.00919875987585359</v>
      </c>
      <c r="H77" s="225">
        <v>896</v>
      </c>
      <c r="I77" s="224">
        <v>145</v>
      </c>
      <c r="J77" s="223">
        <v>3</v>
      </c>
      <c r="K77" s="224">
        <v>8</v>
      </c>
      <c r="L77" s="223">
        <f>SUM(H77:K77)</f>
        <v>1052</v>
      </c>
      <c r="M77" s="227">
        <f>IF(ISERROR(F77/L77-1),"         /0",(F77/L77-1))</f>
        <v>4.220532319391635</v>
      </c>
      <c r="N77" s="225">
        <v>3138</v>
      </c>
      <c r="O77" s="224">
        <v>285</v>
      </c>
      <c r="P77" s="223">
        <v>4699</v>
      </c>
      <c r="Q77" s="224">
        <v>4014</v>
      </c>
      <c r="R77" s="223">
        <f>SUM(N77:Q77)</f>
        <v>12136</v>
      </c>
      <c r="S77" s="226">
        <f>R77/$R$9</f>
        <v>0.006718498457668367</v>
      </c>
      <c r="T77" s="225">
        <v>3244</v>
      </c>
      <c r="U77" s="224">
        <v>654</v>
      </c>
      <c r="V77" s="223">
        <v>1803</v>
      </c>
      <c r="W77" s="224">
        <v>1854</v>
      </c>
      <c r="X77" s="223">
        <f>SUM(T77:W77)</f>
        <v>7555</v>
      </c>
      <c r="Y77" s="222">
        <f>IF(ISERROR(R77/X77-1),"         /0",(R77/X77-1))</f>
        <v>0.6063534083388484</v>
      </c>
    </row>
    <row r="78" ht="15" thickTop="1">
      <c r="A78" s="95" t="s">
        <v>43</v>
      </c>
    </row>
    <row r="79" ht="14.25">
      <c r="A79" s="95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8:Y65536 M78:M65536 Y3 M3 M5:M8 Y5:Y8">
    <cfRule type="cellIs" priority="1" dxfId="80" operator="lessThan" stopIfTrue="1">
      <formula>0</formula>
    </cfRule>
  </conditionalFormatting>
  <conditionalFormatting sqref="Y9:Y77 M9:M77">
    <cfRule type="cellIs" priority="2" dxfId="80" operator="lessThan" stopIfTrue="1">
      <formula>0</formula>
    </cfRule>
    <cfRule type="cellIs" priority="3" dxfId="82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C1">
      <selection activeCell="T41" sqref="T41:W41"/>
    </sheetView>
  </sheetViews>
  <sheetFormatPr defaultColWidth="8.00390625" defaultRowHeight="15"/>
  <cols>
    <col min="1" max="1" width="19.57421875" style="129" customWidth="1"/>
    <col min="2" max="2" width="9.421875" style="129" bestFit="1" customWidth="1"/>
    <col min="3" max="3" width="10.7109375" style="129" customWidth="1"/>
    <col min="4" max="4" width="8.00390625" style="129" bestFit="1" customWidth="1"/>
    <col min="5" max="5" width="10.8515625" style="129" customWidth="1"/>
    <col min="6" max="6" width="11.140625" style="129" customWidth="1"/>
    <col min="7" max="7" width="10.00390625" style="129" bestFit="1" customWidth="1"/>
    <col min="8" max="8" width="10.421875" style="129" customWidth="1"/>
    <col min="9" max="9" width="10.8515625" style="129" customWidth="1"/>
    <col min="10" max="10" width="8.57421875" style="129" customWidth="1"/>
    <col min="11" max="11" width="9.7109375" style="129" bestFit="1" customWidth="1"/>
    <col min="12" max="12" width="11.00390625" style="129" customWidth="1"/>
    <col min="13" max="13" width="10.57421875" style="129" bestFit="1" customWidth="1"/>
    <col min="14" max="14" width="12.421875" style="129" customWidth="1"/>
    <col min="15" max="15" width="10.28125" style="129" customWidth="1"/>
    <col min="16" max="16" width="10.00390625" style="129" customWidth="1"/>
    <col min="17" max="17" width="10.8515625" style="129" customWidth="1"/>
    <col min="18" max="18" width="12.421875" style="129" customWidth="1"/>
    <col min="19" max="19" width="11.28125" style="129" bestFit="1" customWidth="1"/>
    <col min="20" max="21" width="12.421875" style="129" customWidth="1"/>
    <col min="22" max="22" width="10.8515625" style="129" customWidth="1"/>
    <col min="23" max="23" width="11.00390625" style="129" customWidth="1"/>
    <col min="24" max="24" width="12.7109375" style="129" bestFit="1" customWidth="1"/>
    <col min="25" max="25" width="9.8515625" style="129" bestFit="1" customWidth="1"/>
    <col min="26" max="16384" width="8.00390625" style="129" customWidth="1"/>
  </cols>
  <sheetData>
    <row r="1" spans="24:25" ht="18.75" thickBot="1">
      <c r="X1" s="556" t="s">
        <v>28</v>
      </c>
      <c r="Y1" s="557"/>
    </row>
    <row r="2" ht="5.25" customHeight="1" thickBot="1"/>
    <row r="3" spans="1:25" ht="24.75" customHeight="1" thickTop="1">
      <c r="A3" s="612" t="s">
        <v>66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4"/>
    </row>
    <row r="4" spans="1:25" ht="21" customHeight="1" thickBot="1">
      <c r="A4" s="623" t="s">
        <v>65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5"/>
    </row>
    <row r="5" spans="1:25" s="272" customFormat="1" ht="17.25" customHeight="1" thickBot="1" thickTop="1">
      <c r="A5" s="561" t="s">
        <v>64</v>
      </c>
      <c r="B5" s="629" t="s">
        <v>36</v>
      </c>
      <c r="C5" s="630"/>
      <c r="D5" s="630"/>
      <c r="E5" s="630"/>
      <c r="F5" s="630"/>
      <c r="G5" s="630"/>
      <c r="H5" s="630"/>
      <c r="I5" s="630"/>
      <c r="J5" s="631"/>
      <c r="K5" s="631"/>
      <c r="L5" s="631"/>
      <c r="M5" s="632"/>
      <c r="N5" s="629" t="s">
        <v>35</v>
      </c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3"/>
    </row>
    <row r="6" spans="1:25" s="169" customFormat="1" ht="26.25" customHeight="1">
      <c r="A6" s="562"/>
      <c r="B6" s="618" t="s">
        <v>444</v>
      </c>
      <c r="C6" s="619"/>
      <c r="D6" s="619"/>
      <c r="E6" s="619"/>
      <c r="F6" s="619"/>
      <c r="G6" s="615" t="s">
        <v>34</v>
      </c>
      <c r="H6" s="618" t="s">
        <v>445</v>
      </c>
      <c r="I6" s="619"/>
      <c r="J6" s="619"/>
      <c r="K6" s="619"/>
      <c r="L6" s="619"/>
      <c r="M6" s="626" t="s">
        <v>33</v>
      </c>
      <c r="N6" s="618" t="s">
        <v>446</v>
      </c>
      <c r="O6" s="619"/>
      <c r="P6" s="619"/>
      <c r="Q6" s="619"/>
      <c r="R6" s="619"/>
      <c r="S6" s="615" t="s">
        <v>34</v>
      </c>
      <c r="T6" s="618" t="s">
        <v>447</v>
      </c>
      <c r="U6" s="619"/>
      <c r="V6" s="619"/>
      <c r="W6" s="619"/>
      <c r="X6" s="619"/>
      <c r="Y6" s="620" t="s">
        <v>33</v>
      </c>
    </row>
    <row r="7" spans="1:25" s="169" customFormat="1" ht="26.25" customHeight="1">
      <c r="A7" s="563"/>
      <c r="B7" s="607" t="s">
        <v>22</v>
      </c>
      <c r="C7" s="608"/>
      <c r="D7" s="609" t="s">
        <v>21</v>
      </c>
      <c r="E7" s="608"/>
      <c r="F7" s="610" t="s">
        <v>17</v>
      </c>
      <c r="G7" s="616"/>
      <c r="H7" s="607" t="s">
        <v>22</v>
      </c>
      <c r="I7" s="608"/>
      <c r="J7" s="609" t="s">
        <v>21</v>
      </c>
      <c r="K7" s="608"/>
      <c r="L7" s="610" t="s">
        <v>17</v>
      </c>
      <c r="M7" s="627"/>
      <c r="N7" s="607" t="s">
        <v>22</v>
      </c>
      <c r="O7" s="608"/>
      <c r="P7" s="609" t="s">
        <v>21</v>
      </c>
      <c r="Q7" s="608"/>
      <c r="R7" s="610" t="s">
        <v>17</v>
      </c>
      <c r="S7" s="616"/>
      <c r="T7" s="607" t="s">
        <v>22</v>
      </c>
      <c r="U7" s="608"/>
      <c r="V7" s="609" t="s">
        <v>21</v>
      </c>
      <c r="W7" s="608"/>
      <c r="X7" s="610" t="s">
        <v>17</v>
      </c>
      <c r="Y7" s="621"/>
    </row>
    <row r="8" spans="1:25" s="268" customFormat="1" ht="28.5" thickBot="1">
      <c r="A8" s="564"/>
      <c r="B8" s="271" t="s">
        <v>19</v>
      </c>
      <c r="C8" s="269" t="s">
        <v>18</v>
      </c>
      <c r="D8" s="270" t="s">
        <v>19</v>
      </c>
      <c r="E8" s="269" t="s">
        <v>18</v>
      </c>
      <c r="F8" s="611"/>
      <c r="G8" s="617"/>
      <c r="H8" s="271" t="s">
        <v>19</v>
      </c>
      <c r="I8" s="269" t="s">
        <v>18</v>
      </c>
      <c r="J8" s="270" t="s">
        <v>19</v>
      </c>
      <c r="K8" s="269" t="s">
        <v>18</v>
      </c>
      <c r="L8" s="611"/>
      <c r="M8" s="628"/>
      <c r="N8" s="271" t="s">
        <v>19</v>
      </c>
      <c r="O8" s="269" t="s">
        <v>18</v>
      </c>
      <c r="P8" s="270" t="s">
        <v>19</v>
      </c>
      <c r="Q8" s="269" t="s">
        <v>18</v>
      </c>
      <c r="R8" s="611"/>
      <c r="S8" s="617"/>
      <c r="T8" s="271" t="s">
        <v>19</v>
      </c>
      <c r="U8" s="269" t="s">
        <v>18</v>
      </c>
      <c r="V8" s="270" t="s">
        <v>19</v>
      </c>
      <c r="W8" s="269" t="s">
        <v>18</v>
      </c>
      <c r="X8" s="611"/>
      <c r="Y8" s="622"/>
    </row>
    <row r="9" spans="1:25" s="158" customFormat="1" ht="18" customHeight="1" thickBot="1" thickTop="1">
      <c r="A9" s="310" t="s">
        <v>24</v>
      </c>
      <c r="B9" s="307">
        <f>B10+B14+B23+B29+B37+B41</f>
        <v>314816</v>
      </c>
      <c r="C9" s="306">
        <f>C10+C14+C23+C29+C37+C41</f>
        <v>274855</v>
      </c>
      <c r="D9" s="305">
        <f>D10+D14+D23+D29+D37+D41</f>
        <v>4317</v>
      </c>
      <c r="E9" s="304">
        <f>E10+E14+E23+E29+E37+E41</f>
        <v>3049</v>
      </c>
      <c r="F9" s="303">
        <f aca="true" t="shared" si="0" ref="F9:F41">SUM(B9:E9)</f>
        <v>597037</v>
      </c>
      <c r="G9" s="308">
        <f aca="true" t="shared" si="1" ref="G9:G41">F9/$F$9</f>
        <v>1</v>
      </c>
      <c r="H9" s="307">
        <f>H10+H14+H23+H29+H37+H41</f>
        <v>274306</v>
      </c>
      <c r="I9" s="306">
        <f>I10+I14+I23+I29+I37+I41</f>
        <v>245083</v>
      </c>
      <c r="J9" s="305">
        <f>J10+J14+J23+J29+J37+J41</f>
        <v>1853</v>
      </c>
      <c r="K9" s="304">
        <f>K10+K14+K23+K29+K37+K41</f>
        <v>1806</v>
      </c>
      <c r="L9" s="303">
        <f aca="true" t="shared" si="2" ref="L9:L41">SUM(H9:K9)</f>
        <v>523048</v>
      </c>
      <c r="M9" s="309">
        <f aca="true" t="shared" si="3" ref="M9:M41">IF(ISERROR(F9/L9-1),"         /0",(F9/L9-1))</f>
        <v>0.14145738058457358</v>
      </c>
      <c r="N9" s="307">
        <f>N10+N14+N23+N29+N37+N41</f>
        <v>934546</v>
      </c>
      <c r="O9" s="306">
        <f>O10+O14+O23+O29+O37+O41</f>
        <v>852616</v>
      </c>
      <c r="P9" s="305">
        <f>P10+P14+P23+P29+P37+P41</f>
        <v>10553</v>
      </c>
      <c r="Q9" s="304">
        <f>Q10+Q14+Q23+Q29+Q37+Q41</f>
        <v>8641</v>
      </c>
      <c r="R9" s="303">
        <f aca="true" t="shared" si="4" ref="R9:R41">SUM(N9:Q9)</f>
        <v>1806356</v>
      </c>
      <c r="S9" s="308">
        <f aca="true" t="shared" si="5" ref="S9:S41">R9/$R$9</f>
        <v>1</v>
      </c>
      <c r="T9" s="307">
        <f>T10+T14+T23+T29+T37+T41</f>
        <v>847588</v>
      </c>
      <c r="U9" s="306">
        <f>U10+U14+U23+U29+U37+U41</f>
        <v>767540</v>
      </c>
      <c r="V9" s="305">
        <f>V10+V14+V23+V29+V37+V41</f>
        <v>8849</v>
      </c>
      <c r="W9" s="304">
        <f>W10+W14+W23+W29+W37+W41</f>
        <v>9021</v>
      </c>
      <c r="X9" s="303">
        <f aca="true" t="shared" si="6" ref="X9:X41">SUM(T9:W9)</f>
        <v>1632998</v>
      </c>
      <c r="Y9" s="302">
        <f>IF(ISERROR(R9/X9-1),"         /0",(R9/X9-1))</f>
        <v>0.10615934618413503</v>
      </c>
    </row>
    <row r="10" spans="1:25" s="285" customFormat="1" ht="19.5" customHeight="1">
      <c r="A10" s="294" t="s">
        <v>61</v>
      </c>
      <c r="B10" s="291">
        <f>SUM(B11:B13)</f>
        <v>95638</v>
      </c>
      <c r="C10" s="290">
        <f>SUM(C11:C13)</f>
        <v>81460</v>
      </c>
      <c r="D10" s="289">
        <f>SUM(D11:D13)</f>
        <v>427</v>
      </c>
      <c r="E10" s="288">
        <f>SUM(E11:E13)</f>
        <v>165</v>
      </c>
      <c r="F10" s="287">
        <f t="shared" si="0"/>
        <v>177690</v>
      </c>
      <c r="G10" s="292">
        <f t="shared" si="1"/>
        <v>0.29761974550990977</v>
      </c>
      <c r="H10" s="291">
        <f>SUM(H11:H13)</f>
        <v>90558</v>
      </c>
      <c r="I10" s="290">
        <f>SUM(I11:I13)</f>
        <v>84657</v>
      </c>
      <c r="J10" s="289">
        <f>SUM(J11:J13)</f>
        <v>41</v>
      </c>
      <c r="K10" s="288">
        <f>SUM(K11:K13)</f>
        <v>3</v>
      </c>
      <c r="L10" s="287">
        <f t="shared" si="2"/>
        <v>175259</v>
      </c>
      <c r="M10" s="293">
        <f t="shared" si="3"/>
        <v>0.013870899639961465</v>
      </c>
      <c r="N10" s="291">
        <f>SUM(N11:N13)</f>
        <v>275400</v>
      </c>
      <c r="O10" s="290">
        <f>SUM(O11:O13)</f>
        <v>260939</v>
      </c>
      <c r="P10" s="289">
        <f>SUM(P11:P13)</f>
        <v>1246</v>
      </c>
      <c r="Q10" s="288">
        <f>SUM(Q11:Q13)</f>
        <v>753</v>
      </c>
      <c r="R10" s="287">
        <f t="shared" si="4"/>
        <v>538338</v>
      </c>
      <c r="S10" s="292">
        <f t="shared" si="5"/>
        <v>0.2980243097152499</v>
      </c>
      <c r="T10" s="291">
        <f>SUM(T11:T13)</f>
        <v>276624</v>
      </c>
      <c r="U10" s="290">
        <f>SUM(U11:U13)</f>
        <v>263904</v>
      </c>
      <c r="V10" s="289">
        <f>SUM(V11:V13)</f>
        <v>647</v>
      </c>
      <c r="W10" s="288">
        <f>SUM(W11:W13)</f>
        <v>553</v>
      </c>
      <c r="X10" s="287">
        <f t="shared" si="6"/>
        <v>541728</v>
      </c>
      <c r="Y10" s="393">
        <f aca="true" t="shared" si="7" ref="Y10:Y41">IF(ISERROR(R10/X10-1),"         /0",IF(R10/X10&gt;5,"  *  ",(R10/X10-1)))</f>
        <v>-0.00625775296827924</v>
      </c>
    </row>
    <row r="11" spans="1:25" ht="19.5" customHeight="1">
      <c r="A11" s="236" t="s">
        <v>305</v>
      </c>
      <c r="B11" s="234">
        <v>91531</v>
      </c>
      <c r="C11" s="231">
        <v>79110</v>
      </c>
      <c r="D11" s="230">
        <v>425</v>
      </c>
      <c r="E11" s="283">
        <v>165</v>
      </c>
      <c r="F11" s="282">
        <f t="shared" si="0"/>
        <v>171231</v>
      </c>
      <c r="G11" s="233">
        <f t="shared" si="1"/>
        <v>0.28680132052117374</v>
      </c>
      <c r="H11" s="234">
        <v>86958</v>
      </c>
      <c r="I11" s="231">
        <v>82315</v>
      </c>
      <c r="J11" s="230">
        <v>41</v>
      </c>
      <c r="K11" s="283">
        <v>3</v>
      </c>
      <c r="L11" s="282">
        <f t="shared" si="2"/>
        <v>169317</v>
      </c>
      <c r="M11" s="284">
        <f t="shared" si="3"/>
        <v>0.01130423997590313</v>
      </c>
      <c r="N11" s="234">
        <v>262774</v>
      </c>
      <c r="O11" s="231">
        <v>253088</v>
      </c>
      <c r="P11" s="230">
        <v>1244</v>
      </c>
      <c r="Q11" s="283">
        <v>753</v>
      </c>
      <c r="R11" s="282">
        <f t="shared" si="4"/>
        <v>517859</v>
      </c>
      <c r="S11" s="233">
        <f t="shared" si="5"/>
        <v>0.2866871203682995</v>
      </c>
      <c r="T11" s="232">
        <v>265409</v>
      </c>
      <c r="U11" s="231">
        <v>256439</v>
      </c>
      <c r="V11" s="230">
        <v>647</v>
      </c>
      <c r="W11" s="283">
        <v>553</v>
      </c>
      <c r="X11" s="282">
        <f t="shared" si="6"/>
        <v>523048</v>
      </c>
      <c r="Y11" s="229">
        <f t="shared" si="7"/>
        <v>-0.009920695614934028</v>
      </c>
    </row>
    <row r="12" spans="1:25" ht="19.5" customHeight="1">
      <c r="A12" s="236" t="s">
        <v>306</v>
      </c>
      <c r="B12" s="234">
        <v>3954</v>
      </c>
      <c r="C12" s="231">
        <v>2292</v>
      </c>
      <c r="D12" s="230">
        <v>0</v>
      </c>
      <c r="E12" s="283">
        <v>0</v>
      </c>
      <c r="F12" s="282">
        <f t="shared" si="0"/>
        <v>6246</v>
      </c>
      <c r="G12" s="233">
        <f t="shared" si="1"/>
        <v>0.01046166318000392</v>
      </c>
      <c r="H12" s="234">
        <v>3332</v>
      </c>
      <c r="I12" s="231">
        <v>2111</v>
      </c>
      <c r="J12" s="230"/>
      <c r="K12" s="283"/>
      <c r="L12" s="282">
        <f t="shared" si="2"/>
        <v>5443</v>
      </c>
      <c r="M12" s="284">
        <f t="shared" si="3"/>
        <v>0.14752893624839247</v>
      </c>
      <c r="N12" s="234">
        <v>12311</v>
      </c>
      <c r="O12" s="231">
        <v>7720</v>
      </c>
      <c r="P12" s="230"/>
      <c r="Q12" s="283"/>
      <c r="R12" s="282">
        <f t="shared" si="4"/>
        <v>20031</v>
      </c>
      <c r="S12" s="233">
        <f t="shared" si="5"/>
        <v>0.011089176219969929</v>
      </c>
      <c r="T12" s="232">
        <v>10174</v>
      </c>
      <c r="U12" s="231">
        <v>6846</v>
      </c>
      <c r="V12" s="230"/>
      <c r="W12" s="283"/>
      <c r="X12" s="282">
        <f t="shared" si="6"/>
        <v>17020</v>
      </c>
      <c r="Y12" s="229">
        <f t="shared" si="7"/>
        <v>0.17690951821386602</v>
      </c>
    </row>
    <row r="13" spans="1:25" ht="19.5" customHeight="1" thickBot="1">
      <c r="A13" s="259" t="s">
        <v>56</v>
      </c>
      <c r="B13" s="256">
        <v>153</v>
      </c>
      <c r="C13" s="255">
        <v>58</v>
      </c>
      <c r="D13" s="254">
        <v>2</v>
      </c>
      <c r="E13" s="299">
        <v>0</v>
      </c>
      <c r="F13" s="298">
        <f t="shared" si="0"/>
        <v>213</v>
      </c>
      <c r="G13" s="257">
        <f t="shared" si="1"/>
        <v>0.0003567618087321221</v>
      </c>
      <c r="H13" s="256">
        <v>268</v>
      </c>
      <c r="I13" s="255">
        <v>231</v>
      </c>
      <c r="J13" s="254"/>
      <c r="K13" s="299"/>
      <c r="L13" s="298">
        <f t="shared" si="2"/>
        <v>499</v>
      </c>
      <c r="M13" s="301">
        <f t="shared" si="3"/>
        <v>-0.5731462925851704</v>
      </c>
      <c r="N13" s="256">
        <v>315</v>
      </c>
      <c r="O13" s="255">
        <v>131</v>
      </c>
      <c r="P13" s="254">
        <v>2</v>
      </c>
      <c r="Q13" s="299">
        <v>0</v>
      </c>
      <c r="R13" s="298">
        <f t="shared" si="4"/>
        <v>448</v>
      </c>
      <c r="S13" s="257">
        <f t="shared" si="5"/>
        <v>0.0002480131269805066</v>
      </c>
      <c r="T13" s="300">
        <v>1041</v>
      </c>
      <c r="U13" s="255">
        <v>619</v>
      </c>
      <c r="V13" s="254"/>
      <c r="W13" s="299"/>
      <c r="X13" s="298">
        <f t="shared" si="6"/>
        <v>1660</v>
      </c>
      <c r="Y13" s="253">
        <f t="shared" si="7"/>
        <v>-0.7301204819277108</v>
      </c>
    </row>
    <row r="14" spans="1:25" s="285" customFormat="1" ht="19.5" customHeight="1">
      <c r="A14" s="294" t="s">
        <v>60</v>
      </c>
      <c r="B14" s="291">
        <f>SUM(B15:B22)</f>
        <v>90024</v>
      </c>
      <c r="C14" s="290">
        <f>SUM(C15:C22)</f>
        <v>83536</v>
      </c>
      <c r="D14" s="289">
        <f>SUM(D15:D22)</f>
        <v>124</v>
      </c>
      <c r="E14" s="288">
        <f>SUM(E15:E22)</f>
        <v>105</v>
      </c>
      <c r="F14" s="287">
        <f t="shared" si="0"/>
        <v>173789</v>
      </c>
      <c r="G14" s="292">
        <f t="shared" si="1"/>
        <v>0.29108581210209755</v>
      </c>
      <c r="H14" s="291">
        <f>SUM(H15:H22)</f>
        <v>82160</v>
      </c>
      <c r="I14" s="290">
        <f>SUM(I15:I22)</f>
        <v>75941</v>
      </c>
      <c r="J14" s="289">
        <f>SUM(J15:J22)</f>
        <v>1076</v>
      </c>
      <c r="K14" s="288">
        <f>SUM(K15:K22)</f>
        <v>1084</v>
      </c>
      <c r="L14" s="287">
        <f t="shared" si="2"/>
        <v>160261</v>
      </c>
      <c r="M14" s="293">
        <f t="shared" si="3"/>
        <v>0.08441230243165831</v>
      </c>
      <c r="N14" s="291">
        <f>SUM(N15:N22)</f>
        <v>264276</v>
      </c>
      <c r="O14" s="290">
        <f>SUM(O15:O22)</f>
        <v>247333</v>
      </c>
      <c r="P14" s="289">
        <f>SUM(P15:P22)</f>
        <v>429</v>
      </c>
      <c r="Q14" s="288">
        <f>SUM(Q15:Q22)</f>
        <v>264</v>
      </c>
      <c r="R14" s="287">
        <f t="shared" si="4"/>
        <v>512302</v>
      </c>
      <c r="S14" s="292">
        <f t="shared" si="5"/>
        <v>0.28361076111242745</v>
      </c>
      <c r="T14" s="291">
        <f>SUM(T15:T22)</f>
        <v>240039</v>
      </c>
      <c r="U14" s="290">
        <f>SUM(U15:U22)</f>
        <v>230169</v>
      </c>
      <c r="V14" s="289">
        <f>SUM(V15:V22)</f>
        <v>1780</v>
      </c>
      <c r="W14" s="288">
        <f>SUM(W15:W22)</f>
        <v>1678</v>
      </c>
      <c r="X14" s="287">
        <f t="shared" si="6"/>
        <v>473666</v>
      </c>
      <c r="Y14" s="286">
        <f t="shared" si="7"/>
        <v>0.081568024726284</v>
      </c>
    </row>
    <row r="15" spans="1:25" ht="19.5" customHeight="1">
      <c r="A15" s="251" t="s">
        <v>307</v>
      </c>
      <c r="B15" s="248">
        <v>22191</v>
      </c>
      <c r="C15" s="246">
        <v>22131</v>
      </c>
      <c r="D15" s="247">
        <v>98</v>
      </c>
      <c r="E15" s="295">
        <v>99</v>
      </c>
      <c r="F15" s="296">
        <f t="shared" si="0"/>
        <v>44519</v>
      </c>
      <c r="G15" s="249">
        <f t="shared" si="1"/>
        <v>0.07456656790115186</v>
      </c>
      <c r="H15" s="248">
        <v>21133</v>
      </c>
      <c r="I15" s="246">
        <v>21515</v>
      </c>
      <c r="J15" s="247">
        <v>1012</v>
      </c>
      <c r="K15" s="295">
        <v>1077</v>
      </c>
      <c r="L15" s="296">
        <f t="shared" si="2"/>
        <v>44737</v>
      </c>
      <c r="M15" s="297">
        <f t="shared" si="3"/>
        <v>-0.004872923977915389</v>
      </c>
      <c r="N15" s="248">
        <v>63194</v>
      </c>
      <c r="O15" s="246">
        <v>62585</v>
      </c>
      <c r="P15" s="247">
        <v>121</v>
      </c>
      <c r="Q15" s="295">
        <v>105</v>
      </c>
      <c r="R15" s="296">
        <f t="shared" si="4"/>
        <v>126005</v>
      </c>
      <c r="S15" s="249">
        <f t="shared" si="5"/>
        <v>0.06975645996691682</v>
      </c>
      <c r="T15" s="252">
        <v>64705</v>
      </c>
      <c r="U15" s="246">
        <v>62815</v>
      </c>
      <c r="V15" s="247">
        <v>1531</v>
      </c>
      <c r="W15" s="295">
        <v>1468</v>
      </c>
      <c r="X15" s="296">
        <f t="shared" si="6"/>
        <v>130519</v>
      </c>
      <c r="Y15" s="245">
        <f t="shared" si="7"/>
        <v>-0.03458500294976208</v>
      </c>
    </row>
    <row r="16" spans="1:25" ht="19.5" customHeight="1">
      <c r="A16" s="251" t="s">
        <v>308</v>
      </c>
      <c r="B16" s="248">
        <v>23714</v>
      </c>
      <c r="C16" s="246">
        <v>20729</v>
      </c>
      <c r="D16" s="247">
        <v>8</v>
      </c>
      <c r="E16" s="295">
        <v>6</v>
      </c>
      <c r="F16" s="296">
        <f t="shared" si="0"/>
        <v>44457</v>
      </c>
      <c r="G16" s="249">
        <f t="shared" si="1"/>
        <v>0.07446272174086363</v>
      </c>
      <c r="H16" s="248">
        <v>18740</v>
      </c>
      <c r="I16" s="246">
        <v>16796</v>
      </c>
      <c r="J16" s="247">
        <v>19</v>
      </c>
      <c r="K16" s="295">
        <v>3</v>
      </c>
      <c r="L16" s="296">
        <f t="shared" si="2"/>
        <v>35558</v>
      </c>
      <c r="M16" s="297">
        <f t="shared" si="3"/>
        <v>0.2502671691321221</v>
      </c>
      <c r="N16" s="248">
        <v>66573</v>
      </c>
      <c r="O16" s="246">
        <v>61243</v>
      </c>
      <c r="P16" s="247">
        <v>181</v>
      </c>
      <c r="Q16" s="295">
        <v>156</v>
      </c>
      <c r="R16" s="296">
        <f t="shared" si="4"/>
        <v>128153</v>
      </c>
      <c r="S16" s="249">
        <f t="shared" si="5"/>
        <v>0.07094559433467157</v>
      </c>
      <c r="T16" s="252">
        <v>53768</v>
      </c>
      <c r="U16" s="246">
        <v>53328</v>
      </c>
      <c r="V16" s="247">
        <v>38</v>
      </c>
      <c r="W16" s="295">
        <v>12</v>
      </c>
      <c r="X16" s="296">
        <f t="shared" si="6"/>
        <v>107146</v>
      </c>
      <c r="Y16" s="245">
        <f t="shared" si="7"/>
        <v>0.19605958225225395</v>
      </c>
    </row>
    <row r="17" spans="1:25" ht="19.5" customHeight="1">
      <c r="A17" s="251" t="s">
        <v>309</v>
      </c>
      <c r="B17" s="248">
        <v>14595</v>
      </c>
      <c r="C17" s="246">
        <v>15090</v>
      </c>
      <c r="D17" s="247">
        <v>1</v>
      </c>
      <c r="E17" s="295">
        <v>0</v>
      </c>
      <c r="F17" s="296">
        <f t="shared" si="0"/>
        <v>29686</v>
      </c>
      <c r="G17" s="249">
        <f t="shared" si="1"/>
        <v>0.049722211521229</v>
      </c>
      <c r="H17" s="248">
        <v>9738</v>
      </c>
      <c r="I17" s="246">
        <v>9943</v>
      </c>
      <c r="J17" s="247">
        <v>14</v>
      </c>
      <c r="K17" s="295">
        <v>0</v>
      </c>
      <c r="L17" s="296">
        <f t="shared" si="2"/>
        <v>19695</v>
      </c>
      <c r="M17" s="297">
        <f t="shared" si="3"/>
        <v>0.5072861132267072</v>
      </c>
      <c r="N17" s="248">
        <v>49243</v>
      </c>
      <c r="O17" s="246">
        <v>44646</v>
      </c>
      <c r="P17" s="247">
        <v>20</v>
      </c>
      <c r="Q17" s="295">
        <v>3</v>
      </c>
      <c r="R17" s="296">
        <f t="shared" si="4"/>
        <v>93912</v>
      </c>
      <c r="S17" s="249">
        <f t="shared" si="5"/>
        <v>0.051989751743288695</v>
      </c>
      <c r="T17" s="252">
        <v>29775</v>
      </c>
      <c r="U17" s="246">
        <v>28474</v>
      </c>
      <c r="V17" s="247">
        <v>21</v>
      </c>
      <c r="W17" s="295">
        <v>2</v>
      </c>
      <c r="X17" s="296">
        <f t="shared" si="6"/>
        <v>58272</v>
      </c>
      <c r="Y17" s="245">
        <f t="shared" si="7"/>
        <v>0.6116144975288302</v>
      </c>
    </row>
    <row r="18" spans="1:25" ht="19.5" customHeight="1">
      <c r="A18" s="251" t="s">
        <v>310</v>
      </c>
      <c r="B18" s="248">
        <v>11517</v>
      </c>
      <c r="C18" s="246">
        <v>10308</v>
      </c>
      <c r="D18" s="247">
        <v>7</v>
      </c>
      <c r="E18" s="295">
        <v>0</v>
      </c>
      <c r="F18" s="296">
        <f>SUM(B18:E18)</f>
        <v>21832</v>
      </c>
      <c r="G18" s="249">
        <f>F18/$F$9</f>
        <v>0.036567247926007934</v>
      </c>
      <c r="H18" s="248">
        <v>12932</v>
      </c>
      <c r="I18" s="246">
        <v>11837</v>
      </c>
      <c r="J18" s="247">
        <v>12</v>
      </c>
      <c r="K18" s="295">
        <v>0</v>
      </c>
      <c r="L18" s="296">
        <f>SUM(H18:K18)</f>
        <v>24781</v>
      </c>
      <c r="M18" s="297">
        <f>IF(ISERROR(F18/L18-1),"         /0",(F18/L18-1))</f>
        <v>-0.11900246156329441</v>
      </c>
      <c r="N18" s="248">
        <v>36381</v>
      </c>
      <c r="O18" s="246">
        <v>33998</v>
      </c>
      <c r="P18" s="247">
        <v>61</v>
      </c>
      <c r="Q18" s="295">
        <v>0</v>
      </c>
      <c r="R18" s="296">
        <f>SUM(N18:Q18)</f>
        <v>70440</v>
      </c>
      <c r="S18" s="249">
        <f>R18/$R$9</f>
        <v>0.038995635411845725</v>
      </c>
      <c r="T18" s="252">
        <v>37574</v>
      </c>
      <c r="U18" s="246">
        <v>34677</v>
      </c>
      <c r="V18" s="247">
        <v>31</v>
      </c>
      <c r="W18" s="295">
        <v>0</v>
      </c>
      <c r="X18" s="296">
        <f>SUM(T18:W18)</f>
        <v>72282</v>
      </c>
      <c r="Y18" s="245">
        <f>IF(ISERROR(R18/X18-1),"         /0",IF(R18/X18&gt;5,"  *  ",(R18/X18-1)))</f>
        <v>-0.025483522868763986</v>
      </c>
    </row>
    <row r="19" spans="1:25" ht="19.5" customHeight="1">
      <c r="A19" s="251" t="s">
        <v>311</v>
      </c>
      <c r="B19" s="248">
        <v>10404</v>
      </c>
      <c r="C19" s="246">
        <v>8330</v>
      </c>
      <c r="D19" s="247">
        <v>2</v>
      </c>
      <c r="E19" s="295">
        <v>0</v>
      </c>
      <c r="F19" s="296">
        <f t="shared" si="0"/>
        <v>18736</v>
      </c>
      <c r="G19" s="249">
        <f t="shared" si="1"/>
        <v>0.03138163966387343</v>
      </c>
      <c r="H19" s="248">
        <v>9157</v>
      </c>
      <c r="I19" s="246">
        <v>7104</v>
      </c>
      <c r="J19" s="247">
        <v>14</v>
      </c>
      <c r="K19" s="295"/>
      <c r="L19" s="296">
        <f t="shared" si="2"/>
        <v>16275</v>
      </c>
      <c r="M19" s="297">
        <f t="shared" si="3"/>
        <v>0.15121351766513058</v>
      </c>
      <c r="N19" s="248">
        <v>27458</v>
      </c>
      <c r="O19" s="246">
        <v>23653</v>
      </c>
      <c r="P19" s="247">
        <v>29</v>
      </c>
      <c r="Q19" s="295">
        <v>0</v>
      </c>
      <c r="R19" s="296">
        <f t="shared" si="4"/>
        <v>51140</v>
      </c>
      <c r="S19" s="249">
        <f t="shared" si="5"/>
        <v>0.028311141325408722</v>
      </c>
      <c r="T19" s="252">
        <v>25064</v>
      </c>
      <c r="U19" s="246">
        <v>22471</v>
      </c>
      <c r="V19" s="247">
        <v>30</v>
      </c>
      <c r="W19" s="295"/>
      <c r="X19" s="296">
        <f t="shared" si="6"/>
        <v>47565</v>
      </c>
      <c r="Y19" s="245">
        <f t="shared" si="7"/>
        <v>0.07516030694838638</v>
      </c>
    </row>
    <row r="20" spans="1:25" ht="19.5" customHeight="1">
      <c r="A20" s="251" t="s">
        <v>312</v>
      </c>
      <c r="B20" s="248">
        <v>6608</v>
      </c>
      <c r="C20" s="246">
        <v>5977</v>
      </c>
      <c r="D20" s="247">
        <v>8</v>
      </c>
      <c r="E20" s="295">
        <v>0</v>
      </c>
      <c r="F20" s="296">
        <f t="shared" si="0"/>
        <v>12593</v>
      </c>
      <c r="G20" s="249">
        <f t="shared" si="1"/>
        <v>0.021092495104993492</v>
      </c>
      <c r="H20" s="248">
        <v>9427</v>
      </c>
      <c r="I20" s="246">
        <v>7720</v>
      </c>
      <c r="J20" s="247">
        <v>3</v>
      </c>
      <c r="K20" s="295">
        <v>0</v>
      </c>
      <c r="L20" s="296">
        <f t="shared" si="2"/>
        <v>17150</v>
      </c>
      <c r="M20" s="297">
        <f t="shared" si="3"/>
        <v>-0.2657142857142857</v>
      </c>
      <c r="N20" s="248">
        <v>18776</v>
      </c>
      <c r="O20" s="246">
        <v>18206</v>
      </c>
      <c r="P20" s="247">
        <v>17</v>
      </c>
      <c r="Q20" s="295">
        <v>0</v>
      </c>
      <c r="R20" s="296">
        <f t="shared" si="4"/>
        <v>36999</v>
      </c>
      <c r="S20" s="249">
        <f t="shared" si="5"/>
        <v>0.020482673404356617</v>
      </c>
      <c r="T20" s="252">
        <v>25807</v>
      </c>
      <c r="U20" s="246">
        <v>24724</v>
      </c>
      <c r="V20" s="247">
        <v>120</v>
      </c>
      <c r="W20" s="295">
        <v>191</v>
      </c>
      <c r="X20" s="296">
        <f t="shared" si="6"/>
        <v>50842</v>
      </c>
      <c r="Y20" s="245">
        <f t="shared" si="7"/>
        <v>-0.27227489083828327</v>
      </c>
    </row>
    <row r="21" spans="1:25" ht="19.5" customHeight="1">
      <c r="A21" s="251" t="s">
        <v>313</v>
      </c>
      <c r="B21" s="248">
        <v>874</v>
      </c>
      <c r="C21" s="246">
        <v>854</v>
      </c>
      <c r="D21" s="247">
        <v>0</v>
      </c>
      <c r="E21" s="295">
        <v>0</v>
      </c>
      <c r="F21" s="296">
        <f>SUM(B21:E21)</f>
        <v>1728</v>
      </c>
      <c r="G21" s="249">
        <f>F21/$F$9</f>
        <v>0.0028942929835169343</v>
      </c>
      <c r="H21" s="248">
        <v>525</v>
      </c>
      <c r="I21" s="246">
        <v>468</v>
      </c>
      <c r="J21" s="247">
        <v>2</v>
      </c>
      <c r="K21" s="295">
        <v>2</v>
      </c>
      <c r="L21" s="296">
        <f>SUM(H21:K21)</f>
        <v>997</v>
      </c>
      <c r="M21" s="297">
        <f>IF(ISERROR(F21/L21-1),"         /0",(F21/L21-1))</f>
        <v>0.7331995987963891</v>
      </c>
      <c r="N21" s="248">
        <v>2283</v>
      </c>
      <c r="O21" s="246">
        <v>2651</v>
      </c>
      <c r="P21" s="247"/>
      <c r="Q21" s="295"/>
      <c r="R21" s="296">
        <f>SUM(N21:Q21)</f>
        <v>4934</v>
      </c>
      <c r="S21" s="249">
        <f>R21/$R$9</f>
        <v>0.002731466001164776</v>
      </c>
      <c r="T21" s="252">
        <v>2022</v>
      </c>
      <c r="U21" s="246">
        <v>1660</v>
      </c>
      <c r="V21" s="247">
        <v>6</v>
      </c>
      <c r="W21" s="295">
        <v>2</v>
      </c>
      <c r="X21" s="296">
        <f>SUM(T21:W21)</f>
        <v>3690</v>
      </c>
      <c r="Y21" s="245">
        <f>IF(ISERROR(R21/X21-1),"         /0",IF(R21/X21&gt;5,"  *  ",(R21/X21-1)))</f>
        <v>0.33712737127371284</v>
      </c>
    </row>
    <row r="22" spans="1:25" ht="19.5" customHeight="1" thickBot="1">
      <c r="A22" s="251" t="s">
        <v>56</v>
      </c>
      <c r="B22" s="248">
        <v>121</v>
      </c>
      <c r="C22" s="246">
        <v>117</v>
      </c>
      <c r="D22" s="247">
        <v>0</v>
      </c>
      <c r="E22" s="295">
        <v>0</v>
      </c>
      <c r="F22" s="296">
        <f t="shared" si="0"/>
        <v>238</v>
      </c>
      <c r="G22" s="249">
        <f t="shared" si="1"/>
        <v>0.00039863526046124447</v>
      </c>
      <c r="H22" s="248">
        <v>508</v>
      </c>
      <c r="I22" s="246">
        <v>558</v>
      </c>
      <c r="J22" s="247">
        <v>0</v>
      </c>
      <c r="K22" s="295">
        <v>2</v>
      </c>
      <c r="L22" s="296">
        <f t="shared" si="2"/>
        <v>1068</v>
      </c>
      <c r="M22" s="297">
        <f t="shared" si="3"/>
        <v>-0.7771535580524345</v>
      </c>
      <c r="N22" s="248">
        <v>368</v>
      </c>
      <c r="O22" s="246">
        <v>351</v>
      </c>
      <c r="P22" s="247"/>
      <c r="Q22" s="295">
        <v>0</v>
      </c>
      <c r="R22" s="296">
        <f t="shared" si="4"/>
        <v>719</v>
      </c>
      <c r="S22" s="249">
        <f t="shared" si="5"/>
        <v>0.00039803892477451844</v>
      </c>
      <c r="T22" s="252">
        <v>1324</v>
      </c>
      <c r="U22" s="246">
        <v>2020</v>
      </c>
      <c r="V22" s="247">
        <v>3</v>
      </c>
      <c r="W22" s="295">
        <v>3</v>
      </c>
      <c r="X22" s="296">
        <f t="shared" si="6"/>
        <v>3350</v>
      </c>
      <c r="Y22" s="245">
        <f t="shared" si="7"/>
        <v>-0.7853731343283582</v>
      </c>
    </row>
    <row r="23" spans="1:25" s="285" customFormat="1" ht="19.5" customHeight="1">
      <c r="A23" s="294" t="s">
        <v>59</v>
      </c>
      <c r="B23" s="291">
        <f>SUM(B24:B28)</f>
        <v>43933</v>
      </c>
      <c r="C23" s="290">
        <f>SUM(C24:C28)</f>
        <v>35486</v>
      </c>
      <c r="D23" s="289">
        <f>SUM(D24:D28)</f>
        <v>10</v>
      </c>
      <c r="E23" s="288">
        <f>SUM(E24:E28)</f>
        <v>221</v>
      </c>
      <c r="F23" s="287">
        <f t="shared" si="0"/>
        <v>79650</v>
      </c>
      <c r="G23" s="292">
        <f t="shared" si="1"/>
        <v>0.1334088172089837</v>
      </c>
      <c r="H23" s="291">
        <f>SUM(H24:H28)</f>
        <v>41977</v>
      </c>
      <c r="I23" s="290">
        <f>SUM(I24:I28)</f>
        <v>31142</v>
      </c>
      <c r="J23" s="289">
        <f>SUM(J24:J28)</f>
        <v>25</v>
      </c>
      <c r="K23" s="288">
        <f>SUM(K24:K28)</f>
        <v>0</v>
      </c>
      <c r="L23" s="287">
        <f t="shared" si="2"/>
        <v>73144</v>
      </c>
      <c r="M23" s="293">
        <f t="shared" si="3"/>
        <v>0.08894782894017284</v>
      </c>
      <c r="N23" s="291">
        <f>SUM(N24:N28)</f>
        <v>136736</v>
      </c>
      <c r="O23" s="290">
        <f>SUM(O24:O28)</f>
        <v>114127</v>
      </c>
      <c r="P23" s="289">
        <f>SUM(P24:P28)</f>
        <v>44</v>
      </c>
      <c r="Q23" s="288">
        <f>SUM(Q24:Q28)</f>
        <v>231</v>
      </c>
      <c r="R23" s="287">
        <f t="shared" si="4"/>
        <v>251138</v>
      </c>
      <c r="S23" s="292">
        <f t="shared" si="5"/>
        <v>0.13903018009738943</v>
      </c>
      <c r="T23" s="291">
        <f>SUM(T24:T28)</f>
        <v>134626</v>
      </c>
      <c r="U23" s="290">
        <f>SUM(U24:U28)</f>
        <v>105164</v>
      </c>
      <c r="V23" s="289">
        <f>SUM(V24:V28)</f>
        <v>72</v>
      </c>
      <c r="W23" s="288">
        <f>SUM(W24:W28)</f>
        <v>23</v>
      </c>
      <c r="X23" s="287">
        <f t="shared" si="6"/>
        <v>239885</v>
      </c>
      <c r="Y23" s="286">
        <f t="shared" si="7"/>
        <v>0.04690997769764671</v>
      </c>
    </row>
    <row r="24" spans="1:25" ht="19.5" customHeight="1">
      <c r="A24" s="251" t="s">
        <v>314</v>
      </c>
      <c r="B24" s="248">
        <v>29530</v>
      </c>
      <c r="C24" s="246">
        <v>23649</v>
      </c>
      <c r="D24" s="247">
        <v>6</v>
      </c>
      <c r="E24" s="295">
        <v>0</v>
      </c>
      <c r="F24" s="296">
        <f t="shared" si="0"/>
        <v>53185</v>
      </c>
      <c r="G24" s="249">
        <f t="shared" si="1"/>
        <v>0.08908158120853482</v>
      </c>
      <c r="H24" s="248">
        <v>27970</v>
      </c>
      <c r="I24" s="246">
        <v>20849</v>
      </c>
      <c r="J24" s="247">
        <v>25</v>
      </c>
      <c r="K24" s="295"/>
      <c r="L24" s="296">
        <f t="shared" si="2"/>
        <v>48844</v>
      </c>
      <c r="M24" s="297">
        <f t="shared" si="3"/>
        <v>0.08887478502989099</v>
      </c>
      <c r="N24" s="248">
        <v>93380</v>
      </c>
      <c r="O24" s="246">
        <v>79506</v>
      </c>
      <c r="P24" s="247">
        <v>30</v>
      </c>
      <c r="Q24" s="295"/>
      <c r="R24" s="296">
        <f t="shared" si="4"/>
        <v>172916</v>
      </c>
      <c r="S24" s="249">
        <f t="shared" si="5"/>
        <v>0.09572642380571715</v>
      </c>
      <c r="T24" s="248">
        <v>92018</v>
      </c>
      <c r="U24" s="246">
        <v>73413</v>
      </c>
      <c r="V24" s="247">
        <v>66</v>
      </c>
      <c r="W24" s="295">
        <v>17</v>
      </c>
      <c r="X24" s="282">
        <f t="shared" si="6"/>
        <v>165514</v>
      </c>
      <c r="Y24" s="245">
        <f t="shared" si="7"/>
        <v>0.04472129245864398</v>
      </c>
    </row>
    <row r="25" spans="1:25" ht="19.5" customHeight="1">
      <c r="A25" s="251" t="s">
        <v>315</v>
      </c>
      <c r="B25" s="248">
        <v>7396</v>
      </c>
      <c r="C25" s="246">
        <v>6526</v>
      </c>
      <c r="D25" s="247">
        <v>0</v>
      </c>
      <c r="E25" s="295">
        <v>0</v>
      </c>
      <c r="F25" s="296">
        <f t="shared" si="0"/>
        <v>13922</v>
      </c>
      <c r="G25" s="249">
        <f t="shared" si="1"/>
        <v>0.023318487798913635</v>
      </c>
      <c r="H25" s="248">
        <v>6919</v>
      </c>
      <c r="I25" s="246">
        <v>5613</v>
      </c>
      <c r="J25" s="247"/>
      <c r="K25" s="295"/>
      <c r="L25" s="296">
        <f t="shared" si="2"/>
        <v>12532</v>
      </c>
      <c r="M25" s="297">
        <f t="shared" si="3"/>
        <v>0.11091605489945744</v>
      </c>
      <c r="N25" s="248">
        <v>22250</v>
      </c>
      <c r="O25" s="246">
        <v>19927</v>
      </c>
      <c r="P25" s="247"/>
      <c r="Q25" s="295"/>
      <c r="R25" s="296">
        <f t="shared" si="4"/>
        <v>42177</v>
      </c>
      <c r="S25" s="249">
        <f t="shared" si="5"/>
        <v>0.023349217983608988</v>
      </c>
      <c r="T25" s="248">
        <v>21288</v>
      </c>
      <c r="U25" s="246">
        <v>17750</v>
      </c>
      <c r="V25" s="247"/>
      <c r="W25" s="295"/>
      <c r="X25" s="282">
        <f t="shared" si="6"/>
        <v>39038</v>
      </c>
      <c r="Y25" s="245">
        <f t="shared" si="7"/>
        <v>0.08040883241969365</v>
      </c>
    </row>
    <row r="26" spans="1:25" ht="19.5" customHeight="1">
      <c r="A26" s="251" t="s">
        <v>316</v>
      </c>
      <c r="B26" s="248">
        <v>6334</v>
      </c>
      <c r="C26" s="246">
        <v>5311</v>
      </c>
      <c r="D26" s="247">
        <v>0</v>
      </c>
      <c r="E26" s="295">
        <v>0</v>
      </c>
      <c r="F26" s="230">
        <f>SUM(B26:E26)</f>
        <v>11645</v>
      </c>
      <c r="G26" s="249">
        <f>F26/$F$9</f>
        <v>0.019504653815425176</v>
      </c>
      <c r="H26" s="248">
        <v>6389</v>
      </c>
      <c r="I26" s="246">
        <v>4680</v>
      </c>
      <c r="J26" s="247">
        <v>0</v>
      </c>
      <c r="K26" s="295">
        <v>0</v>
      </c>
      <c r="L26" s="296">
        <f>SUM(H26:K26)</f>
        <v>11069</v>
      </c>
      <c r="M26" s="297" t="s">
        <v>50</v>
      </c>
      <c r="N26" s="248">
        <v>17380</v>
      </c>
      <c r="O26" s="246">
        <v>14694</v>
      </c>
      <c r="P26" s="247"/>
      <c r="Q26" s="295">
        <v>0</v>
      </c>
      <c r="R26" s="296">
        <f>SUM(N26:Q26)</f>
        <v>32074</v>
      </c>
      <c r="S26" s="249">
        <f>R26/$R$9</f>
        <v>0.017756189809760646</v>
      </c>
      <c r="T26" s="248">
        <v>17710</v>
      </c>
      <c r="U26" s="246">
        <v>14001</v>
      </c>
      <c r="V26" s="247">
        <v>0</v>
      </c>
      <c r="W26" s="295">
        <v>0</v>
      </c>
      <c r="X26" s="282">
        <f>SUM(T26:W26)</f>
        <v>31711</v>
      </c>
      <c r="Y26" s="245">
        <f>IF(ISERROR(R26/X26-1),"         /0",IF(R26/X26&gt;5,"  *  ",(R26/X26-1)))</f>
        <v>0.011447131910062858</v>
      </c>
    </row>
    <row r="27" spans="1:25" ht="19.5" customHeight="1">
      <c r="A27" s="251" t="s">
        <v>317</v>
      </c>
      <c r="B27" s="248">
        <v>394</v>
      </c>
      <c r="C27" s="246">
        <v>0</v>
      </c>
      <c r="D27" s="247">
        <v>0</v>
      </c>
      <c r="E27" s="295">
        <v>0</v>
      </c>
      <c r="F27" s="296">
        <f>SUM(B27:E27)</f>
        <v>394</v>
      </c>
      <c r="G27" s="249">
        <f>F27/$F$9</f>
        <v>0.0006599255992509676</v>
      </c>
      <c r="H27" s="248">
        <v>369</v>
      </c>
      <c r="I27" s="246"/>
      <c r="J27" s="247"/>
      <c r="K27" s="295"/>
      <c r="L27" s="296">
        <f>SUM(H27:K27)</f>
        <v>369</v>
      </c>
      <c r="M27" s="297">
        <f>IF(ISERROR(F27/L27-1),"         /0",(F27/L27-1))</f>
        <v>0.0677506775067751</v>
      </c>
      <c r="N27" s="248">
        <v>2452</v>
      </c>
      <c r="O27" s="246"/>
      <c r="P27" s="247"/>
      <c r="Q27" s="295"/>
      <c r="R27" s="296">
        <f>SUM(N27:Q27)</f>
        <v>2452</v>
      </c>
      <c r="S27" s="249">
        <f>R27/$R$9</f>
        <v>0.00135742898963438</v>
      </c>
      <c r="T27" s="248">
        <v>1970</v>
      </c>
      <c r="U27" s="246"/>
      <c r="V27" s="247"/>
      <c r="W27" s="295"/>
      <c r="X27" s="282">
        <f>SUM(T27:W27)</f>
        <v>1970</v>
      </c>
      <c r="Y27" s="245">
        <f>IF(ISERROR(R27/X27-1),"         /0",IF(R27/X27&gt;5,"  *  ",(R27/X27-1)))</f>
        <v>0.24467005076142123</v>
      </c>
    </row>
    <row r="28" spans="1:25" ht="19.5" customHeight="1" thickBot="1">
      <c r="A28" s="251" t="s">
        <v>56</v>
      </c>
      <c r="B28" s="248">
        <v>279</v>
      </c>
      <c r="C28" s="246">
        <v>0</v>
      </c>
      <c r="D28" s="247">
        <v>4</v>
      </c>
      <c r="E28" s="295">
        <v>221</v>
      </c>
      <c r="F28" s="296">
        <f t="shared" si="0"/>
        <v>504</v>
      </c>
      <c r="G28" s="249">
        <f t="shared" si="1"/>
        <v>0.0008441687868591059</v>
      </c>
      <c r="H28" s="248">
        <v>330</v>
      </c>
      <c r="I28" s="246">
        <v>0</v>
      </c>
      <c r="J28" s="247"/>
      <c r="K28" s="295"/>
      <c r="L28" s="296">
        <f t="shared" si="2"/>
        <v>330</v>
      </c>
      <c r="M28" s="297">
        <f t="shared" si="3"/>
        <v>0.5272727272727273</v>
      </c>
      <c r="N28" s="248">
        <v>1274</v>
      </c>
      <c r="O28" s="246">
        <v>0</v>
      </c>
      <c r="P28" s="247">
        <v>14</v>
      </c>
      <c r="Q28" s="295">
        <v>231</v>
      </c>
      <c r="R28" s="296">
        <f t="shared" si="4"/>
        <v>1519</v>
      </c>
      <c r="S28" s="249">
        <f t="shared" si="5"/>
        <v>0.0008409195086682802</v>
      </c>
      <c r="T28" s="248">
        <v>1640</v>
      </c>
      <c r="U28" s="246">
        <v>0</v>
      </c>
      <c r="V28" s="247">
        <v>6</v>
      </c>
      <c r="W28" s="295">
        <v>6</v>
      </c>
      <c r="X28" s="282">
        <f t="shared" si="6"/>
        <v>1652</v>
      </c>
      <c r="Y28" s="245">
        <f t="shared" si="7"/>
        <v>-0.0805084745762712</v>
      </c>
    </row>
    <row r="29" spans="1:25" s="285" customFormat="1" ht="19.5" customHeight="1">
      <c r="A29" s="294" t="s">
        <v>58</v>
      </c>
      <c r="B29" s="291">
        <f>SUM(B30:B36)</f>
        <v>78660</v>
      </c>
      <c r="C29" s="290">
        <f>SUM(C30:C36)</f>
        <v>69729</v>
      </c>
      <c r="D29" s="289">
        <f>SUM(D30:D36)</f>
        <v>1171</v>
      </c>
      <c r="E29" s="288">
        <f>SUM(E30:E36)</f>
        <v>466</v>
      </c>
      <c r="F29" s="287">
        <f t="shared" si="0"/>
        <v>150026</v>
      </c>
      <c r="G29" s="292">
        <f t="shared" si="1"/>
        <v>0.2512842587645322</v>
      </c>
      <c r="H29" s="291">
        <f>SUM(H30:H36)</f>
        <v>54583</v>
      </c>
      <c r="I29" s="290">
        <f>SUM(I30:I36)</f>
        <v>48930</v>
      </c>
      <c r="J29" s="289">
        <f>SUM(J30:J36)</f>
        <v>683</v>
      </c>
      <c r="K29" s="288">
        <f>SUM(K30:K36)</f>
        <v>658</v>
      </c>
      <c r="L29" s="287">
        <f t="shared" si="2"/>
        <v>104854</v>
      </c>
      <c r="M29" s="293">
        <f t="shared" si="3"/>
        <v>0.43080855284490815</v>
      </c>
      <c r="N29" s="291">
        <f>SUM(N30:N36)</f>
        <v>238499</v>
      </c>
      <c r="O29" s="290">
        <f>SUM(O30:O36)</f>
        <v>214961</v>
      </c>
      <c r="P29" s="289">
        <f>SUM(P30:P36)</f>
        <v>3791</v>
      </c>
      <c r="Q29" s="288">
        <f>SUM(Q30:Q36)</f>
        <v>3074</v>
      </c>
      <c r="R29" s="287">
        <f t="shared" si="4"/>
        <v>460325</v>
      </c>
      <c r="S29" s="292">
        <f t="shared" si="5"/>
        <v>0.25483625597611986</v>
      </c>
      <c r="T29" s="291">
        <f>SUM(T30:T36)</f>
        <v>178389</v>
      </c>
      <c r="U29" s="290">
        <f>SUM(U30:U36)</f>
        <v>152988</v>
      </c>
      <c r="V29" s="289">
        <f>SUM(V30:V36)</f>
        <v>4126</v>
      </c>
      <c r="W29" s="288">
        <f>SUM(W30:W36)</f>
        <v>4423</v>
      </c>
      <c r="X29" s="287">
        <f t="shared" si="6"/>
        <v>339926</v>
      </c>
      <c r="Y29" s="286">
        <f t="shared" si="7"/>
        <v>0.3541917946847255</v>
      </c>
    </row>
    <row r="30" spans="1:25" s="221" customFormat="1" ht="19.5" customHeight="1">
      <c r="A30" s="236" t="s">
        <v>318</v>
      </c>
      <c r="B30" s="234">
        <v>53113</v>
      </c>
      <c r="C30" s="231">
        <v>47004</v>
      </c>
      <c r="D30" s="230">
        <v>10</v>
      </c>
      <c r="E30" s="283">
        <v>9</v>
      </c>
      <c r="F30" s="282">
        <f t="shared" si="0"/>
        <v>100136</v>
      </c>
      <c r="G30" s="233">
        <f t="shared" si="1"/>
        <v>0.1677215984938957</v>
      </c>
      <c r="H30" s="234">
        <v>35050</v>
      </c>
      <c r="I30" s="231">
        <v>30175</v>
      </c>
      <c r="J30" s="230">
        <v>23</v>
      </c>
      <c r="K30" s="283">
        <v>24</v>
      </c>
      <c r="L30" s="282">
        <f t="shared" si="2"/>
        <v>65272</v>
      </c>
      <c r="M30" s="284">
        <f t="shared" si="3"/>
        <v>0.5341340850594436</v>
      </c>
      <c r="N30" s="234">
        <v>162689</v>
      </c>
      <c r="O30" s="231">
        <v>145955</v>
      </c>
      <c r="P30" s="230">
        <v>71</v>
      </c>
      <c r="Q30" s="283">
        <v>29</v>
      </c>
      <c r="R30" s="282">
        <f t="shared" si="4"/>
        <v>308744</v>
      </c>
      <c r="S30" s="233">
        <f t="shared" si="5"/>
        <v>0.1709209037421195</v>
      </c>
      <c r="T30" s="232">
        <v>114135</v>
      </c>
      <c r="U30" s="231">
        <v>95279</v>
      </c>
      <c r="V30" s="230">
        <v>343</v>
      </c>
      <c r="W30" s="283">
        <v>254</v>
      </c>
      <c r="X30" s="282">
        <f t="shared" si="6"/>
        <v>210011</v>
      </c>
      <c r="Y30" s="229">
        <f t="shared" si="7"/>
        <v>0.47013251686816404</v>
      </c>
    </row>
    <row r="31" spans="1:25" s="221" customFormat="1" ht="19.5" customHeight="1">
      <c r="A31" s="236" t="s">
        <v>319</v>
      </c>
      <c r="B31" s="234">
        <v>13397</v>
      </c>
      <c r="C31" s="231">
        <v>12380</v>
      </c>
      <c r="D31" s="230">
        <v>353</v>
      </c>
      <c r="E31" s="283">
        <v>94</v>
      </c>
      <c r="F31" s="282">
        <f t="shared" si="0"/>
        <v>26224</v>
      </c>
      <c r="G31" s="233">
        <f t="shared" si="1"/>
        <v>0.043923575925780146</v>
      </c>
      <c r="H31" s="234">
        <v>11025</v>
      </c>
      <c r="I31" s="231">
        <v>10687</v>
      </c>
      <c r="J31" s="230">
        <v>363</v>
      </c>
      <c r="K31" s="283">
        <v>346</v>
      </c>
      <c r="L31" s="282">
        <f t="shared" si="2"/>
        <v>22421</v>
      </c>
      <c r="M31" s="284">
        <f t="shared" si="3"/>
        <v>0.16961776905579584</v>
      </c>
      <c r="N31" s="234">
        <v>39955</v>
      </c>
      <c r="O31" s="231">
        <v>36578</v>
      </c>
      <c r="P31" s="230">
        <v>503</v>
      </c>
      <c r="Q31" s="283">
        <v>302</v>
      </c>
      <c r="R31" s="282">
        <f t="shared" si="4"/>
        <v>77338</v>
      </c>
      <c r="S31" s="233">
        <f t="shared" si="5"/>
        <v>0.04281437324646969</v>
      </c>
      <c r="T31" s="232">
        <v>35349</v>
      </c>
      <c r="U31" s="231">
        <v>31985</v>
      </c>
      <c r="V31" s="230">
        <v>804</v>
      </c>
      <c r="W31" s="283">
        <v>786</v>
      </c>
      <c r="X31" s="282">
        <f t="shared" si="6"/>
        <v>68924</v>
      </c>
      <c r="Y31" s="229">
        <f t="shared" si="7"/>
        <v>0.12207649004700838</v>
      </c>
    </row>
    <row r="32" spans="1:25" s="221" customFormat="1" ht="19.5" customHeight="1">
      <c r="A32" s="236" t="s">
        <v>320</v>
      </c>
      <c r="B32" s="234">
        <v>4556</v>
      </c>
      <c r="C32" s="231">
        <v>4645</v>
      </c>
      <c r="D32" s="230">
        <v>516</v>
      </c>
      <c r="E32" s="283">
        <v>355</v>
      </c>
      <c r="F32" s="282">
        <f t="shared" si="0"/>
        <v>10072</v>
      </c>
      <c r="G32" s="233">
        <f t="shared" si="1"/>
        <v>0.0168699762326288</v>
      </c>
      <c r="H32" s="234">
        <v>3305</v>
      </c>
      <c r="I32" s="231">
        <v>2930</v>
      </c>
      <c r="J32" s="230">
        <v>255</v>
      </c>
      <c r="K32" s="283">
        <v>261</v>
      </c>
      <c r="L32" s="282">
        <f t="shared" si="2"/>
        <v>6751</v>
      </c>
      <c r="M32" s="284">
        <f t="shared" si="3"/>
        <v>0.4919271219078656</v>
      </c>
      <c r="N32" s="234">
        <v>15625</v>
      </c>
      <c r="O32" s="231">
        <v>15218</v>
      </c>
      <c r="P32" s="230">
        <v>1923</v>
      </c>
      <c r="Q32" s="283">
        <v>1434</v>
      </c>
      <c r="R32" s="282">
        <f t="shared" si="4"/>
        <v>34200</v>
      </c>
      <c r="S32" s="233">
        <f t="shared" si="5"/>
        <v>0.018933144961458318</v>
      </c>
      <c r="T32" s="232">
        <v>11919</v>
      </c>
      <c r="U32" s="231">
        <v>9913</v>
      </c>
      <c r="V32" s="230">
        <v>1219</v>
      </c>
      <c r="W32" s="283">
        <v>1179</v>
      </c>
      <c r="X32" s="282">
        <f t="shared" si="6"/>
        <v>24230</v>
      </c>
      <c r="Y32" s="229">
        <f t="shared" si="7"/>
        <v>0.41147338010730494</v>
      </c>
    </row>
    <row r="33" spans="1:25" s="221" customFormat="1" ht="19.5" customHeight="1">
      <c r="A33" s="236" t="s">
        <v>321</v>
      </c>
      <c r="B33" s="234">
        <v>5012</v>
      </c>
      <c r="C33" s="231">
        <v>3665</v>
      </c>
      <c r="D33" s="230">
        <v>0</v>
      </c>
      <c r="E33" s="283">
        <v>0</v>
      </c>
      <c r="F33" s="282">
        <f>SUM(B33:E33)</f>
        <v>8677</v>
      </c>
      <c r="G33" s="233">
        <f>F33/$F$9</f>
        <v>0.014533437626143774</v>
      </c>
      <c r="H33" s="234">
        <v>2607</v>
      </c>
      <c r="I33" s="231">
        <v>2569</v>
      </c>
      <c r="J33" s="230">
        <v>2</v>
      </c>
      <c r="K33" s="283"/>
      <c r="L33" s="282">
        <f>SUM(H33:K33)</f>
        <v>5178</v>
      </c>
      <c r="M33" s="284">
        <f>IF(ISERROR(F33/L33-1),"         /0",(F33/L33-1))</f>
        <v>0.6757435303205872</v>
      </c>
      <c r="N33" s="234">
        <v>12592</v>
      </c>
      <c r="O33" s="231">
        <v>10454</v>
      </c>
      <c r="P33" s="230">
        <v>7</v>
      </c>
      <c r="Q33" s="283">
        <v>3</v>
      </c>
      <c r="R33" s="282">
        <f>SUM(N33:Q33)</f>
        <v>23056</v>
      </c>
      <c r="S33" s="233">
        <f>R33/$R$9</f>
        <v>0.012763818427818215</v>
      </c>
      <c r="T33" s="232">
        <v>8467</v>
      </c>
      <c r="U33" s="231">
        <v>8089</v>
      </c>
      <c r="V33" s="230">
        <v>4</v>
      </c>
      <c r="W33" s="283"/>
      <c r="X33" s="282">
        <f>SUM(T33:W33)</f>
        <v>16560</v>
      </c>
      <c r="Y33" s="229">
        <f>IF(ISERROR(R33/X33-1),"         /0",IF(R33/X33&gt;5,"  *  ",(R33/X33-1)))</f>
        <v>0.39227053140096624</v>
      </c>
    </row>
    <row r="34" spans="1:25" s="221" customFormat="1" ht="19.5" customHeight="1">
      <c r="A34" s="236" t="s">
        <v>322</v>
      </c>
      <c r="B34" s="234">
        <v>2024</v>
      </c>
      <c r="C34" s="231">
        <v>1694</v>
      </c>
      <c r="D34" s="230">
        <v>206</v>
      </c>
      <c r="E34" s="283">
        <v>2</v>
      </c>
      <c r="F34" s="282">
        <f t="shared" si="0"/>
        <v>3926</v>
      </c>
      <c r="G34" s="233">
        <f t="shared" si="1"/>
        <v>0.006575806859541369</v>
      </c>
      <c r="H34" s="234">
        <v>1380</v>
      </c>
      <c r="I34" s="231">
        <v>1454</v>
      </c>
      <c r="J34" s="230">
        <v>3</v>
      </c>
      <c r="K34" s="283">
        <v>9</v>
      </c>
      <c r="L34" s="282">
        <f t="shared" si="2"/>
        <v>2846</v>
      </c>
      <c r="M34" s="284">
        <f t="shared" si="3"/>
        <v>0.3794799718903725</v>
      </c>
      <c r="N34" s="234">
        <v>6424</v>
      </c>
      <c r="O34" s="231">
        <v>6175</v>
      </c>
      <c r="P34" s="230">
        <v>1104</v>
      </c>
      <c r="Q34" s="283">
        <v>1251</v>
      </c>
      <c r="R34" s="282">
        <f t="shared" si="4"/>
        <v>14954</v>
      </c>
      <c r="S34" s="233">
        <f t="shared" si="5"/>
        <v>0.008278545314434142</v>
      </c>
      <c r="T34" s="232">
        <v>4521</v>
      </c>
      <c r="U34" s="231">
        <v>4380</v>
      </c>
      <c r="V34" s="230">
        <v>1706</v>
      </c>
      <c r="W34" s="283">
        <v>2171</v>
      </c>
      <c r="X34" s="282">
        <f t="shared" si="6"/>
        <v>12778</v>
      </c>
      <c r="Y34" s="229">
        <f t="shared" si="7"/>
        <v>0.17029269056190333</v>
      </c>
    </row>
    <row r="35" spans="1:25" s="221" customFormat="1" ht="19.5" customHeight="1">
      <c r="A35" s="236" t="s">
        <v>459</v>
      </c>
      <c r="B35" s="234">
        <v>266</v>
      </c>
      <c r="C35" s="231">
        <v>248</v>
      </c>
      <c r="D35" s="230">
        <v>2</v>
      </c>
      <c r="E35" s="283">
        <v>2</v>
      </c>
      <c r="F35" s="282">
        <f t="shared" si="0"/>
        <v>518</v>
      </c>
      <c r="G35" s="233">
        <f t="shared" si="1"/>
        <v>0.0008676179198274144</v>
      </c>
      <c r="H35" s="234">
        <v>303</v>
      </c>
      <c r="I35" s="231">
        <v>211</v>
      </c>
      <c r="J35" s="230">
        <v>36</v>
      </c>
      <c r="K35" s="283">
        <v>18</v>
      </c>
      <c r="L35" s="282">
        <f t="shared" si="2"/>
        <v>568</v>
      </c>
      <c r="M35" s="284">
        <f t="shared" si="3"/>
        <v>-0.0880281690140845</v>
      </c>
      <c r="N35" s="234">
        <v>376</v>
      </c>
      <c r="O35" s="231">
        <v>327</v>
      </c>
      <c r="P35" s="230">
        <v>30</v>
      </c>
      <c r="Q35" s="283">
        <v>34</v>
      </c>
      <c r="R35" s="282">
        <f t="shared" si="4"/>
        <v>767</v>
      </c>
      <c r="S35" s="233">
        <f t="shared" si="5"/>
        <v>0.0004246117598081441</v>
      </c>
      <c r="T35" s="232">
        <v>846</v>
      </c>
      <c r="U35" s="231">
        <v>631</v>
      </c>
      <c r="V35" s="230">
        <v>49</v>
      </c>
      <c r="W35" s="283">
        <v>33</v>
      </c>
      <c r="X35" s="282">
        <f t="shared" si="6"/>
        <v>1559</v>
      </c>
      <c r="Y35" s="229">
        <f t="shared" si="7"/>
        <v>-0.5080179602309173</v>
      </c>
    </row>
    <row r="36" spans="1:25" s="221" customFormat="1" ht="19.5" customHeight="1" thickBot="1">
      <c r="A36" s="236" t="s">
        <v>56</v>
      </c>
      <c r="B36" s="234">
        <v>292</v>
      </c>
      <c r="C36" s="231">
        <v>93</v>
      </c>
      <c r="D36" s="230">
        <v>84</v>
      </c>
      <c r="E36" s="283">
        <v>4</v>
      </c>
      <c r="F36" s="282">
        <f>SUM(B36:E36)</f>
        <v>473</v>
      </c>
      <c r="G36" s="233">
        <f>F36/$F$9</f>
        <v>0.0007922457067149943</v>
      </c>
      <c r="H36" s="234">
        <v>913</v>
      </c>
      <c r="I36" s="231">
        <v>904</v>
      </c>
      <c r="J36" s="230">
        <v>1</v>
      </c>
      <c r="K36" s="283"/>
      <c r="L36" s="282">
        <f>SUM(H36:K36)</f>
        <v>1818</v>
      </c>
      <c r="M36" s="284">
        <f>IF(ISERROR(F36/L36-1),"         /0",(F36/L36-1))</f>
        <v>-0.7398239823982398</v>
      </c>
      <c r="N36" s="234">
        <v>838</v>
      </c>
      <c r="O36" s="231">
        <v>254</v>
      </c>
      <c r="P36" s="230">
        <v>153</v>
      </c>
      <c r="Q36" s="283">
        <v>21</v>
      </c>
      <c r="R36" s="282">
        <f>SUM(N36:Q36)</f>
        <v>1266</v>
      </c>
      <c r="S36" s="233">
        <f>R36/$R$9</f>
        <v>0.0007008585240118781</v>
      </c>
      <c r="T36" s="232">
        <v>3152</v>
      </c>
      <c r="U36" s="231">
        <v>2711</v>
      </c>
      <c r="V36" s="230">
        <v>1</v>
      </c>
      <c r="W36" s="283"/>
      <c r="X36" s="282">
        <f>SUM(T36:W36)</f>
        <v>5864</v>
      </c>
      <c r="Y36" s="229">
        <f>IF(ISERROR(R36/X36-1),"         /0",IF(R36/X36&gt;5,"  *  ",(R36/X36-1)))</f>
        <v>-0.784106412005457</v>
      </c>
    </row>
    <row r="37" spans="1:25" s="285" customFormat="1" ht="19.5" customHeight="1">
      <c r="A37" s="294" t="s">
        <v>57</v>
      </c>
      <c r="B37" s="291">
        <f>SUM(B38:B40)</f>
        <v>5558</v>
      </c>
      <c r="C37" s="290">
        <f>SUM(C38:C40)</f>
        <v>4524</v>
      </c>
      <c r="D37" s="289">
        <f>SUM(D38:D40)</f>
        <v>153</v>
      </c>
      <c r="E37" s="288">
        <f>SUM(E38:E40)</f>
        <v>155</v>
      </c>
      <c r="F37" s="287">
        <f t="shared" si="0"/>
        <v>10390</v>
      </c>
      <c r="G37" s="292">
        <f t="shared" si="1"/>
        <v>0.017402606538623234</v>
      </c>
      <c r="H37" s="291">
        <f>SUM(H38:H40)</f>
        <v>4132</v>
      </c>
      <c r="I37" s="290">
        <f>SUM(I38:I40)</f>
        <v>4268</v>
      </c>
      <c r="J37" s="289">
        <f>SUM(J38:J40)</f>
        <v>25</v>
      </c>
      <c r="K37" s="288">
        <f>SUM(K38:K40)</f>
        <v>53</v>
      </c>
      <c r="L37" s="287">
        <f t="shared" si="2"/>
        <v>8478</v>
      </c>
      <c r="M37" s="293">
        <f t="shared" si="3"/>
        <v>0.22552488794527004</v>
      </c>
      <c r="N37" s="291">
        <f>SUM(N38:N40)</f>
        <v>16497</v>
      </c>
      <c r="O37" s="290">
        <f>SUM(O38:O40)</f>
        <v>14971</v>
      </c>
      <c r="P37" s="289">
        <f>SUM(P38:P40)</f>
        <v>344</v>
      </c>
      <c r="Q37" s="288">
        <f>SUM(Q38:Q40)</f>
        <v>305</v>
      </c>
      <c r="R37" s="287">
        <f t="shared" si="4"/>
        <v>32117</v>
      </c>
      <c r="S37" s="292">
        <f t="shared" si="5"/>
        <v>0.017779994641144936</v>
      </c>
      <c r="T37" s="291">
        <f>SUM(T38:T40)</f>
        <v>14666</v>
      </c>
      <c r="U37" s="290">
        <f>SUM(U38:U40)</f>
        <v>14661</v>
      </c>
      <c r="V37" s="289">
        <f>SUM(V38:V40)</f>
        <v>421</v>
      </c>
      <c r="W37" s="288">
        <f>SUM(W38:W40)</f>
        <v>490</v>
      </c>
      <c r="X37" s="287">
        <f t="shared" si="6"/>
        <v>30238</v>
      </c>
      <c r="Y37" s="286">
        <f t="shared" si="7"/>
        <v>0.06214035319796274</v>
      </c>
    </row>
    <row r="38" spans="1:25" ht="19.5" customHeight="1">
      <c r="A38" s="236" t="s">
        <v>323</v>
      </c>
      <c r="B38" s="234">
        <v>4244</v>
      </c>
      <c r="C38" s="231">
        <v>3785</v>
      </c>
      <c r="D38" s="230">
        <v>153</v>
      </c>
      <c r="E38" s="283">
        <v>155</v>
      </c>
      <c r="F38" s="282">
        <f t="shared" si="0"/>
        <v>8337</v>
      </c>
      <c r="G38" s="233">
        <f t="shared" si="1"/>
        <v>0.01396395868262771</v>
      </c>
      <c r="H38" s="234">
        <v>3126</v>
      </c>
      <c r="I38" s="231">
        <v>3194</v>
      </c>
      <c r="J38" s="230">
        <v>25</v>
      </c>
      <c r="K38" s="283">
        <v>53</v>
      </c>
      <c r="L38" s="282">
        <f t="shared" si="2"/>
        <v>6398</v>
      </c>
      <c r="M38" s="284">
        <f t="shared" si="3"/>
        <v>0.30306345733041584</v>
      </c>
      <c r="N38" s="234">
        <v>13120</v>
      </c>
      <c r="O38" s="231">
        <v>12302</v>
      </c>
      <c r="P38" s="230">
        <v>344</v>
      </c>
      <c r="Q38" s="283">
        <v>305</v>
      </c>
      <c r="R38" s="282">
        <f t="shared" si="4"/>
        <v>26071</v>
      </c>
      <c r="S38" s="233">
        <f t="shared" si="5"/>
        <v>0.01443292462836783</v>
      </c>
      <c r="T38" s="232">
        <v>10640</v>
      </c>
      <c r="U38" s="231">
        <v>10401</v>
      </c>
      <c r="V38" s="230">
        <v>421</v>
      </c>
      <c r="W38" s="283">
        <v>490</v>
      </c>
      <c r="X38" s="282">
        <f t="shared" si="6"/>
        <v>21952</v>
      </c>
      <c r="Y38" s="229">
        <f t="shared" si="7"/>
        <v>0.1876366618075802</v>
      </c>
    </row>
    <row r="39" spans="1:25" ht="19.5" customHeight="1">
      <c r="A39" s="236" t="s">
        <v>324</v>
      </c>
      <c r="B39" s="234">
        <v>1243</v>
      </c>
      <c r="C39" s="231">
        <v>662</v>
      </c>
      <c r="D39" s="230">
        <v>0</v>
      </c>
      <c r="E39" s="283">
        <v>0</v>
      </c>
      <c r="F39" s="282">
        <f t="shared" si="0"/>
        <v>1905</v>
      </c>
      <c r="G39" s="233">
        <f t="shared" si="1"/>
        <v>0.0031907570217591203</v>
      </c>
      <c r="H39" s="234">
        <v>930</v>
      </c>
      <c r="I39" s="231">
        <v>1023</v>
      </c>
      <c r="J39" s="230">
        <v>0</v>
      </c>
      <c r="K39" s="283">
        <v>0</v>
      </c>
      <c r="L39" s="282">
        <f t="shared" si="2"/>
        <v>1953</v>
      </c>
      <c r="M39" s="284">
        <f t="shared" si="3"/>
        <v>-0.02457757296466978</v>
      </c>
      <c r="N39" s="234">
        <v>3245</v>
      </c>
      <c r="O39" s="231">
        <v>2553</v>
      </c>
      <c r="P39" s="230"/>
      <c r="Q39" s="283"/>
      <c r="R39" s="282">
        <f t="shared" si="4"/>
        <v>5798</v>
      </c>
      <c r="S39" s="233">
        <f t="shared" si="5"/>
        <v>0.003209777031770039</v>
      </c>
      <c r="T39" s="232">
        <v>3657</v>
      </c>
      <c r="U39" s="231">
        <v>4135</v>
      </c>
      <c r="V39" s="230">
        <v>0</v>
      </c>
      <c r="W39" s="283">
        <v>0</v>
      </c>
      <c r="X39" s="282">
        <f t="shared" si="6"/>
        <v>7792</v>
      </c>
      <c r="Y39" s="229">
        <f t="shared" si="7"/>
        <v>-0.2559034907597536</v>
      </c>
    </row>
    <row r="40" spans="1:25" ht="19.5" customHeight="1" thickBot="1">
      <c r="A40" s="236" t="s">
        <v>56</v>
      </c>
      <c r="B40" s="234">
        <v>71</v>
      </c>
      <c r="C40" s="231">
        <v>77</v>
      </c>
      <c r="D40" s="230">
        <v>0</v>
      </c>
      <c r="E40" s="283">
        <v>0</v>
      </c>
      <c r="F40" s="282">
        <f t="shared" si="0"/>
        <v>148</v>
      </c>
      <c r="G40" s="233">
        <f t="shared" si="1"/>
        <v>0.0002478908342364041</v>
      </c>
      <c r="H40" s="234">
        <v>76</v>
      </c>
      <c r="I40" s="231">
        <v>51</v>
      </c>
      <c r="J40" s="230"/>
      <c r="K40" s="283"/>
      <c r="L40" s="282">
        <f t="shared" si="2"/>
        <v>127</v>
      </c>
      <c r="M40" s="284">
        <f t="shared" si="3"/>
        <v>0.16535433070866135</v>
      </c>
      <c r="N40" s="234">
        <v>132</v>
      </c>
      <c r="O40" s="231">
        <v>116</v>
      </c>
      <c r="P40" s="230"/>
      <c r="Q40" s="283"/>
      <c r="R40" s="282">
        <f t="shared" si="4"/>
        <v>248</v>
      </c>
      <c r="S40" s="233">
        <f t="shared" si="5"/>
        <v>0.00013729298100706615</v>
      </c>
      <c r="T40" s="232">
        <v>369</v>
      </c>
      <c r="U40" s="231">
        <v>125</v>
      </c>
      <c r="V40" s="230"/>
      <c r="W40" s="283"/>
      <c r="X40" s="282">
        <f t="shared" si="6"/>
        <v>494</v>
      </c>
      <c r="Y40" s="229">
        <f t="shared" si="7"/>
        <v>-0.49797570850202433</v>
      </c>
    </row>
    <row r="41" spans="1:25" s="221" customFormat="1" ht="19.5" customHeight="1" thickBot="1">
      <c r="A41" s="281" t="s">
        <v>56</v>
      </c>
      <c r="B41" s="278">
        <v>1003</v>
      </c>
      <c r="C41" s="277">
        <v>120</v>
      </c>
      <c r="D41" s="276">
        <v>2432</v>
      </c>
      <c r="E41" s="275">
        <v>1937</v>
      </c>
      <c r="F41" s="274">
        <f t="shared" si="0"/>
        <v>5492</v>
      </c>
      <c r="G41" s="279">
        <f t="shared" si="1"/>
        <v>0.00919875987585359</v>
      </c>
      <c r="H41" s="278">
        <v>896</v>
      </c>
      <c r="I41" s="277">
        <v>145</v>
      </c>
      <c r="J41" s="276">
        <v>3</v>
      </c>
      <c r="K41" s="275">
        <v>8</v>
      </c>
      <c r="L41" s="274">
        <f t="shared" si="2"/>
        <v>1052</v>
      </c>
      <c r="M41" s="280">
        <f t="shared" si="3"/>
        <v>4.220532319391635</v>
      </c>
      <c r="N41" s="278">
        <v>3138</v>
      </c>
      <c r="O41" s="277">
        <v>285</v>
      </c>
      <c r="P41" s="276">
        <v>4699</v>
      </c>
      <c r="Q41" s="275">
        <v>4014</v>
      </c>
      <c r="R41" s="274">
        <f t="shared" si="4"/>
        <v>12136</v>
      </c>
      <c r="S41" s="279">
        <f t="shared" si="5"/>
        <v>0.006718498457668367</v>
      </c>
      <c r="T41" s="278">
        <v>3244</v>
      </c>
      <c r="U41" s="277">
        <v>654</v>
      </c>
      <c r="V41" s="276">
        <v>1803</v>
      </c>
      <c r="W41" s="275">
        <v>1854</v>
      </c>
      <c r="X41" s="274">
        <f t="shared" si="6"/>
        <v>7555</v>
      </c>
      <c r="Y41" s="273">
        <f t="shared" si="7"/>
        <v>0.6063534083388484</v>
      </c>
    </row>
    <row r="42" ht="15" thickTop="1">
      <c r="A42" s="95" t="s">
        <v>43</v>
      </c>
    </row>
    <row r="43" ht="14.25">
      <c r="A43" s="95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2:Y65536 M42:M65536 Y3 M3">
    <cfRule type="cellIs" priority="2" dxfId="80" operator="lessThan" stopIfTrue="1">
      <formula>0</formula>
    </cfRule>
  </conditionalFormatting>
  <conditionalFormatting sqref="M9:M41 Y9:Y41">
    <cfRule type="cellIs" priority="3" dxfId="81" operator="lessThan" stopIfTrue="1">
      <formula>0</formula>
    </cfRule>
    <cfRule type="cellIs" priority="4" dxfId="82" operator="greaterThanOrEqual" stopIfTrue="1">
      <formula>0</formula>
    </cfRule>
  </conditionalFormatting>
  <conditionalFormatting sqref="M5:M8 Y5:Y8">
    <cfRule type="cellIs" priority="1" dxfId="8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0" zoomScaleNormal="80" zoomScalePageLayoutView="0" workbookViewId="0" topLeftCell="D1">
      <selection activeCell="R1" sqref="R1:R16384"/>
    </sheetView>
  </sheetViews>
  <sheetFormatPr defaultColWidth="8.00390625" defaultRowHeight="15"/>
  <cols>
    <col min="1" max="1" width="25.8515625" style="129" customWidth="1"/>
    <col min="2" max="2" width="10.57421875" style="129" bestFit="1" customWidth="1"/>
    <col min="3" max="3" width="10.7109375" style="129" bestFit="1" customWidth="1"/>
    <col min="4" max="4" width="8.57421875" style="129" bestFit="1" customWidth="1"/>
    <col min="5" max="5" width="10.7109375" style="129" bestFit="1" customWidth="1"/>
    <col min="6" max="6" width="10.57421875" style="129" bestFit="1" customWidth="1"/>
    <col min="7" max="7" width="9.7109375" style="129" customWidth="1"/>
    <col min="8" max="8" width="10.57421875" style="129" bestFit="1" customWidth="1"/>
    <col min="9" max="9" width="10.7109375" style="129" bestFit="1" customWidth="1"/>
    <col min="10" max="10" width="8.57421875" style="129" customWidth="1"/>
    <col min="11" max="11" width="10.7109375" style="129" bestFit="1" customWidth="1"/>
    <col min="12" max="12" width="10.57421875" style="129" bestFit="1" customWidth="1"/>
    <col min="13" max="13" width="9.8515625" style="129" bestFit="1" customWidth="1"/>
    <col min="14" max="14" width="11.57421875" style="129" customWidth="1"/>
    <col min="15" max="15" width="11.28125" style="129" customWidth="1"/>
    <col min="16" max="16" width="9.00390625" style="129" customWidth="1"/>
    <col min="17" max="17" width="10.8515625" style="129" customWidth="1"/>
    <col min="18" max="18" width="12.7109375" style="129" bestFit="1" customWidth="1"/>
    <col min="19" max="19" width="9.8515625" style="129" bestFit="1" customWidth="1"/>
    <col min="20" max="21" width="11.140625" style="129" bestFit="1" customWidth="1"/>
    <col min="22" max="23" width="10.28125" style="129" customWidth="1"/>
    <col min="24" max="24" width="12.7109375" style="129" bestFit="1" customWidth="1"/>
    <col min="25" max="25" width="9.8515625" style="129" bestFit="1" customWidth="1"/>
    <col min="26" max="16384" width="8.00390625" style="129" customWidth="1"/>
  </cols>
  <sheetData>
    <row r="1" spans="24:25" ht="18.75" thickBot="1">
      <c r="X1" s="556" t="s">
        <v>28</v>
      </c>
      <c r="Y1" s="557"/>
    </row>
    <row r="2" ht="5.25" customHeight="1" thickBot="1"/>
    <row r="3" spans="1:25" ht="24.75" customHeight="1" thickTop="1">
      <c r="A3" s="612" t="s">
        <v>69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4"/>
    </row>
    <row r="4" spans="1:25" ht="21" customHeight="1" thickBot="1">
      <c r="A4" s="623" t="s">
        <v>45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5"/>
    </row>
    <row r="5" spans="1:25" s="272" customFormat="1" ht="15.75" customHeight="1" thickBot="1" thickTop="1">
      <c r="A5" s="634" t="s">
        <v>68</v>
      </c>
      <c r="B5" s="629" t="s">
        <v>36</v>
      </c>
      <c r="C5" s="630"/>
      <c r="D5" s="630"/>
      <c r="E5" s="630"/>
      <c r="F5" s="630"/>
      <c r="G5" s="630"/>
      <c r="H5" s="630"/>
      <c r="I5" s="630"/>
      <c r="J5" s="631"/>
      <c r="K5" s="631"/>
      <c r="L5" s="631"/>
      <c r="M5" s="632"/>
      <c r="N5" s="629" t="s">
        <v>35</v>
      </c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3"/>
    </row>
    <row r="6" spans="1:25" s="169" customFormat="1" ht="26.25" customHeight="1">
      <c r="A6" s="635"/>
      <c r="B6" s="618" t="s">
        <v>444</v>
      </c>
      <c r="C6" s="619"/>
      <c r="D6" s="619"/>
      <c r="E6" s="619"/>
      <c r="F6" s="619"/>
      <c r="G6" s="615" t="s">
        <v>34</v>
      </c>
      <c r="H6" s="618" t="s">
        <v>445</v>
      </c>
      <c r="I6" s="619"/>
      <c r="J6" s="619"/>
      <c r="K6" s="619"/>
      <c r="L6" s="619"/>
      <c r="M6" s="626" t="s">
        <v>33</v>
      </c>
      <c r="N6" s="618" t="s">
        <v>446</v>
      </c>
      <c r="O6" s="619"/>
      <c r="P6" s="619"/>
      <c r="Q6" s="619"/>
      <c r="R6" s="619"/>
      <c r="S6" s="615" t="s">
        <v>34</v>
      </c>
      <c r="T6" s="618" t="s">
        <v>447</v>
      </c>
      <c r="U6" s="619"/>
      <c r="V6" s="619"/>
      <c r="W6" s="619"/>
      <c r="X6" s="619"/>
      <c r="Y6" s="620" t="s">
        <v>33</v>
      </c>
    </row>
    <row r="7" spans="1:25" s="169" customFormat="1" ht="26.25" customHeight="1">
      <c r="A7" s="636"/>
      <c r="B7" s="607" t="s">
        <v>22</v>
      </c>
      <c r="C7" s="608"/>
      <c r="D7" s="609" t="s">
        <v>21</v>
      </c>
      <c r="E7" s="608"/>
      <c r="F7" s="610" t="s">
        <v>17</v>
      </c>
      <c r="G7" s="616"/>
      <c r="H7" s="607" t="s">
        <v>22</v>
      </c>
      <c r="I7" s="608"/>
      <c r="J7" s="609" t="s">
        <v>21</v>
      </c>
      <c r="K7" s="608"/>
      <c r="L7" s="610" t="s">
        <v>17</v>
      </c>
      <c r="M7" s="627"/>
      <c r="N7" s="607" t="s">
        <v>22</v>
      </c>
      <c r="O7" s="608"/>
      <c r="P7" s="609" t="s">
        <v>21</v>
      </c>
      <c r="Q7" s="608"/>
      <c r="R7" s="610" t="s">
        <v>17</v>
      </c>
      <c r="S7" s="616"/>
      <c r="T7" s="607" t="s">
        <v>22</v>
      </c>
      <c r="U7" s="608"/>
      <c r="V7" s="609" t="s">
        <v>21</v>
      </c>
      <c r="W7" s="608"/>
      <c r="X7" s="610" t="s">
        <v>17</v>
      </c>
      <c r="Y7" s="621"/>
    </row>
    <row r="8" spans="1:25" s="268" customFormat="1" ht="15" thickBot="1">
      <c r="A8" s="637"/>
      <c r="B8" s="271" t="s">
        <v>19</v>
      </c>
      <c r="C8" s="269" t="s">
        <v>18</v>
      </c>
      <c r="D8" s="270" t="s">
        <v>19</v>
      </c>
      <c r="E8" s="269" t="s">
        <v>18</v>
      </c>
      <c r="F8" s="611"/>
      <c r="G8" s="617"/>
      <c r="H8" s="271" t="s">
        <v>19</v>
      </c>
      <c r="I8" s="269" t="s">
        <v>18</v>
      </c>
      <c r="J8" s="270" t="s">
        <v>19</v>
      </c>
      <c r="K8" s="269" t="s">
        <v>18</v>
      </c>
      <c r="L8" s="611"/>
      <c r="M8" s="628"/>
      <c r="N8" s="271" t="s">
        <v>19</v>
      </c>
      <c r="O8" s="269" t="s">
        <v>18</v>
      </c>
      <c r="P8" s="270" t="s">
        <v>19</v>
      </c>
      <c r="Q8" s="269" t="s">
        <v>18</v>
      </c>
      <c r="R8" s="611"/>
      <c r="S8" s="617"/>
      <c r="T8" s="271" t="s">
        <v>19</v>
      </c>
      <c r="U8" s="269" t="s">
        <v>18</v>
      </c>
      <c r="V8" s="270" t="s">
        <v>19</v>
      </c>
      <c r="W8" s="269" t="s">
        <v>18</v>
      </c>
      <c r="X8" s="611"/>
      <c r="Y8" s="622"/>
    </row>
    <row r="9" spans="1:25" s="158" customFormat="1" ht="18" customHeight="1" thickBot="1" thickTop="1">
      <c r="A9" s="311" t="s">
        <v>24</v>
      </c>
      <c r="B9" s="441">
        <f>B10+B22+B35+B43+B51+B59</f>
        <v>314816</v>
      </c>
      <c r="C9" s="442">
        <f>C10+C22+C35+C43+C51+C59</f>
        <v>274855</v>
      </c>
      <c r="D9" s="443">
        <f>D10+D22+D35+D43+D51+D59</f>
        <v>4317</v>
      </c>
      <c r="E9" s="442">
        <f>E10+E22+E35+E43+E51+E59</f>
        <v>3049</v>
      </c>
      <c r="F9" s="443">
        <f aca="true" t="shared" si="0" ref="F9:F37">SUM(B9:E9)</f>
        <v>597037</v>
      </c>
      <c r="G9" s="444">
        <f aca="true" t="shared" si="1" ref="G9:G37">F9/$F$9</f>
        <v>1</v>
      </c>
      <c r="H9" s="441">
        <f>H10+H22+H35+H43+H51+H59</f>
        <v>274306</v>
      </c>
      <c r="I9" s="442">
        <f>I10+I22+I35+I43+I51+I59</f>
        <v>245083</v>
      </c>
      <c r="J9" s="443">
        <f>J10+J22+J35+J43+J51+J59</f>
        <v>1853</v>
      </c>
      <c r="K9" s="442">
        <f>K10+K22+K35+K43+K51+K59</f>
        <v>1806</v>
      </c>
      <c r="L9" s="443">
        <f aca="true" t="shared" si="2" ref="L9:L37">SUM(H9:K9)</f>
        <v>523048</v>
      </c>
      <c r="M9" s="445">
        <f aca="true" t="shared" si="3" ref="M9:M37">IF(ISERROR(F9/L9-1),"         /0",(F9/L9-1))</f>
        <v>0.14145738058457358</v>
      </c>
      <c r="N9" s="441">
        <f>N10+N22+N35+N43+N51+N59</f>
        <v>934546</v>
      </c>
      <c r="O9" s="442">
        <f>O10+O22+O35+O43+O51+O59</f>
        <v>852616</v>
      </c>
      <c r="P9" s="443">
        <f>P10+P22+P35+P43+P51+P59</f>
        <v>10553</v>
      </c>
      <c r="Q9" s="442">
        <f>Q10+Q22+Q35+Q43+Q51+Q59</f>
        <v>8641</v>
      </c>
      <c r="R9" s="443">
        <f aca="true" t="shared" si="4" ref="R9:R37">SUM(N9:Q9)</f>
        <v>1806356</v>
      </c>
      <c r="S9" s="444">
        <f aca="true" t="shared" si="5" ref="S9:S37">R9/$R$9</f>
        <v>1</v>
      </c>
      <c r="T9" s="441">
        <f>T10+T22+T35+T43+T51+T59</f>
        <v>847588</v>
      </c>
      <c r="U9" s="442">
        <f>U10+U22+U35+U43+U51+U59</f>
        <v>767540</v>
      </c>
      <c r="V9" s="443">
        <f>V10+V22+V35+V43+V51+V59</f>
        <v>8849</v>
      </c>
      <c r="W9" s="442">
        <f>W10+W22+W35+W43+W51+W59</f>
        <v>9021</v>
      </c>
      <c r="X9" s="443">
        <f aca="true" t="shared" si="6" ref="X9:X37">SUM(T9:W9)</f>
        <v>1632998</v>
      </c>
      <c r="Y9" s="445">
        <f>IF(ISERROR(R9/X9-1),"         /0",(R9/X9-1))</f>
        <v>0.10615934618413503</v>
      </c>
    </row>
    <row r="10" spans="1:25" s="285" customFormat="1" ht="19.5" customHeight="1">
      <c r="A10" s="294" t="s">
        <v>61</v>
      </c>
      <c r="B10" s="291">
        <f>SUM(B11:B21)</f>
        <v>95638</v>
      </c>
      <c r="C10" s="290">
        <f>SUM(C11:C21)</f>
        <v>81460</v>
      </c>
      <c r="D10" s="289">
        <f>SUM(D11:D21)</f>
        <v>427</v>
      </c>
      <c r="E10" s="290">
        <f>SUM(E11:E21)</f>
        <v>165</v>
      </c>
      <c r="F10" s="289">
        <f t="shared" si="0"/>
        <v>177690</v>
      </c>
      <c r="G10" s="292">
        <f t="shared" si="1"/>
        <v>0.29761974550990977</v>
      </c>
      <c r="H10" s="291">
        <f>SUM(H11:H21)</f>
        <v>90558</v>
      </c>
      <c r="I10" s="290">
        <f>SUM(I11:I21)</f>
        <v>84657</v>
      </c>
      <c r="J10" s="289">
        <f>SUM(J11:J21)</f>
        <v>41</v>
      </c>
      <c r="K10" s="290">
        <f>SUM(K11:K21)</f>
        <v>3</v>
      </c>
      <c r="L10" s="289">
        <f t="shared" si="2"/>
        <v>175259</v>
      </c>
      <c r="M10" s="293">
        <f t="shared" si="3"/>
        <v>0.013870899639961465</v>
      </c>
      <c r="N10" s="291">
        <f>SUM(N11:N21)</f>
        <v>275400</v>
      </c>
      <c r="O10" s="290">
        <f>SUM(O11:O21)</f>
        <v>260939</v>
      </c>
      <c r="P10" s="289">
        <f>SUM(P11:P21)</f>
        <v>1246</v>
      </c>
      <c r="Q10" s="290">
        <f>SUM(Q11:Q21)</f>
        <v>753</v>
      </c>
      <c r="R10" s="289">
        <f t="shared" si="4"/>
        <v>538338</v>
      </c>
      <c r="S10" s="292">
        <f t="shared" si="5"/>
        <v>0.2980243097152499</v>
      </c>
      <c r="T10" s="291">
        <f>SUM(T11:T21)</f>
        <v>276624</v>
      </c>
      <c r="U10" s="290">
        <f>SUM(U11:U21)</f>
        <v>263904</v>
      </c>
      <c r="V10" s="289">
        <f>SUM(V11:V21)</f>
        <v>647</v>
      </c>
      <c r="W10" s="290">
        <f>SUM(W11:W21)</f>
        <v>553</v>
      </c>
      <c r="X10" s="289">
        <f t="shared" si="6"/>
        <v>541728</v>
      </c>
      <c r="Y10" s="286">
        <f aca="true" t="shared" si="7" ref="Y10:Y37">IF(ISERROR(R10/X10-1),"         /0",IF(R10/X10&gt;5,"  *  ",(R10/X10-1)))</f>
        <v>-0.00625775296827924</v>
      </c>
    </row>
    <row r="11" spans="1:25" ht="19.5" customHeight="1">
      <c r="A11" s="236" t="s">
        <v>149</v>
      </c>
      <c r="B11" s="234">
        <v>37770</v>
      </c>
      <c r="C11" s="231">
        <v>31731</v>
      </c>
      <c r="D11" s="230">
        <v>419</v>
      </c>
      <c r="E11" s="231">
        <v>162</v>
      </c>
      <c r="F11" s="230">
        <f t="shared" si="0"/>
        <v>70082</v>
      </c>
      <c r="G11" s="233">
        <f t="shared" si="1"/>
        <v>0.117383009763214</v>
      </c>
      <c r="H11" s="234">
        <v>36298</v>
      </c>
      <c r="I11" s="231">
        <v>32906</v>
      </c>
      <c r="J11" s="230">
        <v>38</v>
      </c>
      <c r="K11" s="231"/>
      <c r="L11" s="230">
        <f t="shared" si="2"/>
        <v>69242</v>
      </c>
      <c r="M11" s="235">
        <f t="shared" si="3"/>
        <v>0.012131365356286672</v>
      </c>
      <c r="N11" s="234">
        <v>106917</v>
      </c>
      <c r="O11" s="231">
        <v>97418</v>
      </c>
      <c r="P11" s="230">
        <v>1238</v>
      </c>
      <c r="Q11" s="231">
        <v>743</v>
      </c>
      <c r="R11" s="230">
        <f t="shared" si="4"/>
        <v>206316</v>
      </c>
      <c r="S11" s="233">
        <f t="shared" si="5"/>
        <v>0.1142166881832817</v>
      </c>
      <c r="T11" s="234">
        <v>105512</v>
      </c>
      <c r="U11" s="231">
        <v>101370</v>
      </c>
      <c r="V11" s="230">
        <v>644</v>
      </c>
      <c r="W11" s="231">
        <v>550</v>
      </c>
      <c r="X11" s="230">
        <f t="shared" si="6"/>
        <v>208076</v>
      </c>
      <c r="Y11" s="229">
        <f t="shared" si="7"/>
        <v>-0.008458447874814978</v>
      </c>
    </row>
    <row r="12" spans="1:25" ht="19.5" customHeight="1">
      <c r="A12" s="236" t="s">
        <v>171</v>
      </c>
      <c r="B12" s="234">
        <v>21021</v>
      </c>
      <c r="C12" s="231">
        <v>17931</v>
      </c>
      <c r="D12" s="230">
        <v>0</v>
      </c>
      <c r="E12" s="231">
        <v>0</v>
      </c>
      <c r="F12" s="230">
        <f t="shared" si="0"/>
        <v>38952</v>
      </c>
      <c r="G12" s="233">
        <f t="shared" si="1"/>
        <v>0.0652421876701109</v>
      </c>
      <c r="H12" s="234">
        <v>16451</v>
      </c>
      <c r="I12" s="231">
        <v>15582</v>
      </c>
      <c r="J12" s="230"/>
      <c r="K12" s="231"/>
      <c r="L12" s="230">
        <f t="shared" si="2"/>
        <v>32033</v>
      </c>
      <c r="M12" s="235">
        <f t="shared" si="3"/>
        <v>0.21599600412075048</v>
      </c>
      <c r="N12" s="234">
        <v>57481</v>
      </c>
      <c r="O12" s="231">
        <v>57202</v>
      </c>
      <c r="P12" s="230"/>
      <c r="Q12" s="231"/>
      <c r="R12" s="230">
        <f t="shared" si="4"/>
        <v>114683</v>
      </c>
      <c r="S12" s="233">
        <f t="shared" si="5"/>
        <v>0.06348859250336035</v>
      </c>
      <c r="T12" s="234">
        <v>50115</v>
      </c>
      <c r="U12" s="231">
        <v>49325</v>
      </c>
      <c r="V12" s="230"/>
      <c r="W12" s="231"/>
      <c r="X12" s="230">
        <f t="shared" si="6"/>
        <v>99440</v>
      </c>
      <c r="Y12" s="229">
        <f t="shared" si="7"/>
        <v>0.15328841512469826</v>
      </c>
    </row>
    <row r="13" spans="1:25" ht="19.5" customHeight="1">
      <c r="A13" s="236" t="s">
        <v>174</v>
      </c>
      <c r="B13" s="234">
        <v>10374</v>
      </c>
      <c r="C13" s="231">
        <v>8653</v>
      </c>
      <c r="D13" s="230">
        <v>0</v>
      </c>
      <c r="E13" s="231">
        <v>0</v>
      </c>
      <c r="F13" s="230">
        <f>SUM(B13:E13)</f>
        <v>19027</v>
      </c>
      <c r="G13" s="233">
        <f>F13/$F$9</f>
        <v>0.03186904664200041</v>
      </c>
      <c r="H13" s="234">
        <v>10713</v>
      </c>
      <c r="I13" s="231">
        <v>9878</v>
      </c>
      <c r="J13" s="230"/>
      <c r="K13" s="231"/>
      <c r="L13" s="230">
        <f>SUM(H13:K13)</f>
        <v>20591</v>
      </c>
      <c r="M13" s="235">
        <f>IF(ISERROR(F13/L13-1),"         /0",(F13/L13-1))</f>
        <v>-0.07595551454518967</v>
      </c>
      <c r="N13" s="234">
        <v>32318</v>
      </c>
      <c r="O13" s="231">
        <v>29929</v>
      </c>
      <c r="P13" s="230"/>
      <c r="Q13" s="231"/>
      <c r="R13" s="230">
        <f>SUM(N13:Q13)</f>
        <v>62247</v>
      </c>
      <c r="S13" s="233">
        <f>R13/$R$9</f>
        <v>0.034459984632043736</v>
      </c>
      <c r="T13" s="234">
        <v>34892</v>
      </c>
      <c r="U13" s="231">
        <v>31142</v>
      </c>
      <c r="V13" s="230"/>
      <c r="W13" s="231"/>
      <c r="X13" s="230">
        <f>SUM(T13:W13)</f>
        <v>66034</v>
      </c>
      <c r="Y13" s="229">
        <f>IF(ISERROR(R13/X13-1),"         /0",IF(R13/X13&gt;5,"  *  ",(R13/X13-1)))</f>
        <v>-0.05734924432867916</v>
      </c>
    </row>
    <row r="14" spans="1:25" ht="19.5" customHeight="1">
      <c r="A14" s="236" t="s">
        <v>453</v>
      </c>
      <c r="B14" s="234">
        <v>8990</v>
      </c>
      <c r="C14" s="231">
        <v>8540</v>
      </c>
      <c r="D14" s="230">
        <v>0</v>
      </c>
      <c r="E14" s="231">
        <v>0</v>
      </c>
      <c r="F14" s="230">
        <f t="shared" si="0"/>
        <v>17530</v>
      </c>
      <c r="G14" s="233">
        <f t="shared" si="1"/>
        <v>0.029361664352460567</v>
      </c>
      <c r="H14" s="234"/>
      <c r="I14" s="231"/>
      <c r="J14" s="230"/>
      <c r="K14" s="231"/>
      <c r="L14" s="230">
        <f t="shared" si="2"/>
        <v>0</v>
      </c>
      <c r="M14" s="235" t="str">
        <f t="shared" si="3"/>
        <v>         /0</v>
      </c>
      <c r="N14" s="234">
        <v>8990</v>
      </c>
      <c r="O14" s="231">
        <v>8540</v>
      </c>
      <c r="P14" s="230"/>
      <c r="Q14" s="231"/>
      <c r="R14" s="230">
        <f t="shared" si="4"/>
        <v>17530</v>
      </c>
      <c r="S14" s="233">
        <f t="shared" si="5"/>
        <v>0.009704620794572056</v>
      </c>
      <c r="T14" s="234"/>
      <c r="U14" s="231"/>
      <c r="V14" s="230"/>
      <c r="W14" s="231"/>
      <c r="X14" s="230">
        <f t="shared" si="6"/>
        <v>0</v>
      </c>
      <c r="Y14" s="229" t="str">
        <f t="shared" si="7"/>
        <v>         /0</v>
      </c>
    </row>
    <row r="15" spans="1:25" ht="19.5" customHeight="1">
      <c r="A15" s="236" t="s">
        <v>182</v>
      </c>
      <c r="B15" s="234">
        <v>5282</v>
      </c>
      <c r="C15" s="231">
        <v>4759</v>
      </c>
      <c r="D15" s="230">
        <v>0</v>
      </c>
      <c r="E15" s="231">
        <v>0</v>
      </c>
      <c r="F15" s="230">
        <f t="shared" si="0"/>
        <v>10041</v>
      </c>
      <c r="G15" s="233">
        <f t="shared" si="1"/>
        <v>0.016818053152484688</v>
      </c>
      <c r="H15" s="234">
        <v>5533</v>
      </c>
      <c r="I15" s="231">
        <v>6129</v>
      </c>
      <c r="J15" s="230"/>
      <c r="K15" s="231"/>
      <c r="L15" s="230">
        <f t="shared" si="2"/>
        <v>11662</v>
      </c>
      <c r="M15" s="235">
        <f t="shared" si="3"/>
        <v>-0.13899845652546738</v>
      </c>
      <c r="N15" s="234">
        <v>15052</v>
      </c>
      <c r="O15" s="231">
        <v>15080</v>
      </c>
      <c r="P15" s="230"/>
      <c r="Q15" s="231"/>
      <c r="R15" s="230">
        <f t="shared" si="4"/>
        <v>30132</v>
      </c>
      <c r="S15" s="233">
        <f t="shared" si="5"/>
        <v>0.016681097192358538</v>
      </c>
      <c r="T15" s="234">
        <v>15147</v>
      </c>
      <c r="U15" s="231">
        <v>15296</v>
      </c>
      <c r="V15" s="230"/>
      <c r="W15" s="231"/>
      <c r="X15" s="230">
        <f t="shared" si="6"/>
        <v>30443</v>
      </c>
      <c r="Y15" s="229">
        <f t="shared" si="7"/>
        <v>-0.010215813159018539</v>
      </c>
    </row>
    <row r="16" spans="1:25" ht="19.5" customHeight="1">
      <c r="A16" s="236" t="s">
        <v>184</v>
      </c>
      <c r="B16" s="234">
        <v>3883</v>
      </c>
      <c r="C16" s="231">
        <v>3203</v>
      </c>
      <c r="D16" s="230">
        <v>0</v>
      </c>
      <c r="E16" s="231">
        <v>0</v>
      </c>
      <c r="F16" s="230">
        <f>SUM(B16:E16)</f>
        <v>7086</v>
      </c>
      <c r="G16" s="233">
        <f>F16/$F$9</f>
        <v>0.01186861115810243</v>
      </c>
      <c r="H16" s="234">
        <v>3140</v>
      </c>
      <c r="I16" s="231">
        <v>3182</v>
      </c>
      <c r="J16" s="230"/>
      <c r="K16" s="231"/>
      <c r="L16" s="230">
        <f>SUM(H16:K16)</f>
        <v>6322</v>
      </c>
      <c r="M16" s="235">
        <f>IF(ISERROR(F16/L16-1),"         /0",(F16/L16-1))</f>
        <v>0.12084783296425172</v>
      </c>
      <c r="N16" s="234">
        <v>11017</v>
      </c>
      <c r="O16" s="231">
        <v>10843</v>
      </c>
      <c r="P16" s="230"/>
      <c r="Q16" s="231"/>
      <c r="R16" s="230">
        <f>SUM(N16:Q16)</f>
        <v>21860</v>
      </c>
      <c r="S16" s="233">
        <f>R16/$R$9</f>
        <v>0.012101711954897041</v>
      </c>
      <c r="T16" s="234">
        <v>9674</v>
      </c>
      <c r="U16" s="231">
        <v>9861</v>
      </c>
      <c r="V16" s="230"/>
      <c r="W16" s="231"/>
      <c r="X16" s="230">
        <f>SUM(T16:W16)</f>
        <v>19535</v>
      </c>
      <c r="Y16" s="229">
        <f>IF(ISERROR(R16/X16-1),"         /0",IF(R16/X16&gt;5,"  *  ",(R16/X16-1)))</f>
        <v>0.11901714870744806</v>
      </c>
    </row>
    <row r="17" spans="1:25" ht="19.5" customHeight="1">
      <c r="A17" s="236" t="s">
        <v>186</v>
      </c>
      <c r="B17" s="234">
        <v>3368</v>
      </c>
      <c r="C17" s="231">
        <v>2285</v>
      </c>
      <c r="D17" s="230">
        <v>0</v>
      </c>
      <c r="E17" s="231">
        <v>0</v>
      </c>
      <c r="F17" s="230">
        <f t="shared" si="0"/>
        <v>5653</v>
      </c>
      <c r="G17" s="233">
        <f t="shared" si="1"/>
        <v>0.009468424904989139</v>
      </c>
      <c r="H17" s="234">
        <v>2876</v>
      </c>
      <c r="I17" s="231">
        <v>2110</v>
      </c>
      <c r="J17" s="230"/>
      <c r="K17" s="231"/>
      <c r="L17" s="230">
        <f t="shared" si="2"/>
        <v>4986</v>
      </c>
      <c r="M17" s="235">
        <f t="shared" si="3"/>
        <v>0.1337745687926193</v>
      </c>
      <c r="N17" s="234">
        <v>10496</v>
      </c>
      <c r="O17" s="231">
        <v>7592</v>
      </c>
      <c r="P17" s="230"/>
      <c r="Q17" s="231"/>
      <c r="R17" s="230">
        <f t="shared" si="4"/>
        <v>18088</v>
      </c>
      <c r="S17" s="233">
        <f t="shared" si="5"/>
        <v>0.010013530001837955</v>
      </c>
      <c r="T17" s="234">
        <v>8464</v>
      </c>
      <c r="U17" s="231">
        <v>6840</v>
      </c>
      <c r="V17" s="230"/>
      <c r="W17" s="231"/>
      <c r="X17" s="230">
        <f t="shared" si="6"/>
        <v>15304</v>
      </c>
      <c r="Y17" s="229">
        <f t="shared" si="7"/>
        <v>0.18191322530057508</v>
      </c>
    </row>
    <row r="18" spans="1:25" ht="19.5" customHeight="1">
      <c r="A18" s="236" t="s">
        <v>150</v>
      </c>
      <c r="B18" s="234">
        <v>2196</v>
      </c>
      <c r="C18" s="231">
        <v>1993</v>
      </c>
      <c r="D18" s="230">
        <v>0</v>
      </c>
      <c r="E18" s="231">
        <v>0</v>
      </c>
      <c r="F18" s="230">
        <f t="shared" si="0"/>
        <v>4189</v>
      </c>
      <c r="G18" s="233">
        <f t="shared" si="1"/>
        <v>0.007016315571731735</v>
      </c>
      <c r="H18" s="234">
        <v>3115</v>
      </c>
      <c r="I18" s="231">
        <v>2839</v>
      </c>
      <c r="J18" s="230"/>
      <c r="K18" s="231"/>
      <c r="L18" s="230">
        <f t="shared" si="2"/>
        <v>5954</v>
      </c>
      <c r="M18" s="235">
        <f t="shared" si="3"/>
        <v>-0.2964393684917702</v>
      </c>
      <c r="N18" s="234">
        <v>7006</v>
      </c>
      <c r="O18" s="231">
        <v>7480</v>
      </c>
      <c r="P18" s="230"/>
      <c r="Q18" s="231"/>
      <c r="R18" s="230">
        <f t="shared" si="4"/>
        <v>14486</v>
      </c>
      <c r="S18" s="233">
        <f t="shared" si="5"/>
        <v>0.008019460172856293</v>
      </c>
      <c r="T18" s="234">
        <v>17074</v>
      </c>
      <c r="U18" s="231">
        <v>14765</v>
      </c>
      <c r="V18" s="230"/>
      <c r="W18" s="231"/>
      <c r="X18" s="230">
        <f t="shared" si="6"/>
        <v>31839</v>
      </c>
      <c r="Y18" s="229">
        <f t="shared" si="7"/>
        <v>-0.5450233989760984</v>
      </c>
    </row>
    <row r="19" spans="1:25" ht="19.5" customHeight="1">
      <c r="A19" s="236" t="s">
        <v>178</v>
      </c>
      <c r="B19" s="234">
        <v>1570</v>
      </c>
      <c r="C19" s="231">
        <v>1651</v>
      </c>
      <c r="D19" s="230">
        <v>0</v>
      </c>
      <c r="E19" s="231">
        <v>0</v>
      </c>
      <c r="F19" s="230">
        <f t="shared" si="0"/>
        <v>3221</v>
      </c>
      <c r="G19" s="233">
        <f t="shared" si="1"/>
        <v>0.005394975520780119</v>
      </c>
      <c r="H19" s="234">
        <v>1897</v>
      </c>
      <c r="I19" s="231">
        <v>1904</v>
      </c>
      <c r="J19" s="230"/>
      <c r="K19" s="231"/>
      <c r="L19" s="230">
        <f t="shared" si="2"/>
        <v>3801</v>
      </c>
      <c r="M19" s="235">
        <f t="shared" si="3"/>
        <v>-0.15259142330965536</v>
      </c>
      <c r="N19" s="234">
        <v>5922</v>
      </c>
      <c r="O19" s="231">
        <v>5461</v>
      </c>
      <c r="P19" s="230"/>
      <c r="Q19" s="231"/>
      <c r="R19" s="230">
        <f t="shared" si="4"/>
        <v>11383</v>
      </c>
      <c r="S19" s="233">
        <f t="shared" si="5"/>
        <v>0.006301637108078364</v>
      </c>
      <c r="T19" s="234">
        <v>5258</v>
      </c>
      <c r="U19" s="231">
        <v>5783</v>
      </c>
      <c r="V19" s="230"/>
      <c r="W19" s="231"/>
      <c r="X19" s="230">
        <f t="shared" si="6"/>
        <v>11041</v>
      </c>
      <c r="Y19" s="229">
        <f t="shared" si="7"/>
        <v>0.03097545512181865</v>
      </c>
    </row>
    <row r="20" spans="1:25" ht="19.5" customHeight="1">
      <c r="A20" s="236" t="s">
        <v>180</v>
      </c>
      <c r="B20" s="234">
        <v>868</v>
      </c>
      <c r="C20" s="231">
        <v>647</v>
      </c>
      <c r="D20" s="230">
        <v>0</v>
      </c>
      <c r="E20" s="231">
        <v>0</v>
      </c>
      <c r="F20" s="230">
        <f t="shared" si="0"/>
        <v>1515</v>
      </c>
      <c r="G20" s="233">
        <f t="shared" si="1"/>
        <v>0.0025375311747848125</v>
      </c>
      <c r="H20" s="234">
        <v>1257</v>
      </c>
      <c r="I20" s="231">
        <v>1208</v>
      </c>
      <c r="J20" s="230"/>
      <c r="K20" s="231"/>
      <c r="L20" s="230">
        <f t="shared" si="2"/>
        <v>2465</v>
      </c>
      <c r="M20" s="235">
        <f t="shared" si="3"/>
        <v>-0.38539553752535494</v>
      </c>
      <c r="N20" s="234">
        <v>1903</v>
      </c>
      <c r="O20" s="231">
        <v>2305</v>
      </c>
      <c r="P20" s="230"/>
      <c r="Q20" s="231"/>
      <c r="R20" s="230">
        <f t="shared" si="4"/>
        <v>4208</v>
      </c>
      <c r="S20" s="233">
        <f t="shared" si="5"/>
        <v>0.002329551871281187</v>
      </c>
      <c r="T20" s="234">
        <v>4119</v>
      </c>
      <c r="U20" s="231">
        <v>3357</v>
      </c>
      <c r="V20" s="230"/>
      <c r="W20" s="231"/>
      <c r="X20" s="230">
        <f t="shared" si="6"/>
        <v>7476</v>
      </c>
      <c r="Y20" s="229">
        <f t="shared" si="7"/>
        <v>-0.43713215623327983</v>
      </c>
    </row>
    <row r="21" spans="1:25" ht="19.5" customHeight="1" thickBot="1">
      <c r="A21" s="236" t="s">
        <v>162</v>
      </c>
      <c r="B21" s="234">
        <v>316</v>
      </c>
      <c r="C21" s="231">
        <v>67</v>
      </c>
      <c r="D21" s="230">
        <v>8</v>
      </c>
      <c r="E21" s="231">
        <v>3</v>
      </c>
      <c r="F21" s="230">
        <f t="shared" si="0"/>
        <v>394</v>
      </c>
      <c r="G21" s="233">
        <f t="shared" si="1"/>
        <v>0.0006599255992509676</v>
      </c>
      <c r="H21" s="234">
        <v>9278</v>
      </c>
      <c r="I21" s="231">
        <v>8919</v>
      </c>
      <c r="J21" s="230">
        <v>3</v>
      </c>
      <c r="K21" s="231">
        <v>3</v>
      </c>
      <c r="L21" s="230">
        <f t="shared" si="2"/>
        <v>18203</v>
      </c>
      <c r="M21" s="235">
        <f t="shared" si="3"/>
        <v>-0.9783552161731582</v>
      </c>
      <c r="N21" s="234">
        <v>18298</v>
      </c>
      <c r="O21" s="231">
        <v>19089</v>
      </c>
      <c r="P21" s="230">
        <v>8</v>
      </c>
      <c r="Q21" s="231">
        <v>10</v>
      </c>
      <c r="R21" s="230">
        <f t="shared" si="4"/>
        <v>37405</v>
      </c>
      <c r="S21" s="233">
        <f t="shared" si="5"/>
        <v>0.0207074353006827</v>
      </c>
      <c r="T21" s="234">
        <v>26369</v>
      </c>
      <c r="U21" s="231">
        <v>26165</v>
      </c>
      <c r="V21" s="230">
        <v>3</v>
      </c>
      <c r="W21" s="231">
        <v>3</v>
      </c>
      <c r="X21" s="230">
        <f t="shared" si="6"/>
        <v>52540</v>
      </c>
      <c r="Y21" s="229">
        <f t="shared" si="7"/>
        <v>-0.28806623524933384</v>
      </c>
    </row>
    <row r="22" spans="1:25" s="285" customFormat="1" ht="19.5" customHeight="1">
      <c r="A22" s="294" t="s">
        <v>60</v>
      </c>
      <c r="B22" s="291">
        <f>SUM(B23:B34)</f>
        <v>90024</v>
      </c>
      <c r="C22" s="290">
        <f>SUM(C23:C34)</f>
        <v>83536</v>
      </c>
      <c r="D22" s="289">
        <f>SUM(D23:D34)</f>
        <v>124</v>
      </c>
      <c r="E22" s="290">
        <f>SUM(E23:E34)</f>
        <v>105</v>
      </c>
      <c r="F22" s="289">
        <f t="shared" si="0"/>
        <v>173789</v>
      </c>
      <c r="G22" s="292">
        <f t="shared" si="1"/>
        <v>0.29108581210209755</v>
      </c>
      <c r="H22" s="291">
        <f>SUM(H23:H34)</f>
        <v>82160</v>
      </c>
      <c r="I22" s="290">
        <f>SUM(I23:I34)</f>
        <v>75941</v>
      </c>
      <c r="J22" s="289">
        <f>SUM(J23:J34)</f>
        <v>1076</v>
      </c>
      <c r="K22" s="290">
        <f>SUM(K23:K34)</f>
        <v>1084</v>
      </c>
      <c r="L22" s="289">
        <f t="shared" si="2"/>
        <v>160261</v>
      </c>
      <c r="M22" s="293">
        <f t="shared" si="3"/>
        <v>0.08441230243165831</v>
      </c>
      <c r="N22" s="291">
        <f>SUM(N23:N34)</f>
        <v>264276</v>
      </c>
      <c r="O22" s="290">
        <f>SUM(O23:O34)</f>
        <v>247333</v>
      </c>
      <c r="P22" s="289">
        <f>SUM(P23:P34)</f>
        <v>429</v>
      </c>
      <c r="Q22" s="290">
        <f>SUM(Q23:Q34)</f>
        <v>264</v>
      </c>
      <c r="R22" s="289">
        <f t="shared" si="4"/>
        <v>512302</v>
      </c>
      <c r="S22" s="292">
        <f t="shared" si="5"/>
        <v>0.28361076111242745</v>
      </c>
      <c r="T22" s="291">
        <f>SUM(T23:T34)</f>
        <v>240039</v>
      </c>
      <c r="U22" s="290">
        <f>SUM(U23:U34)</f>
        <v>230169</v>
      </c>
      <c r="V22" s="289">
        <f>SUM(V23:V34)</f>
        <v>1780</v>
      </c>
      <c r="W22" s="290">
        <f>SUM(W23:W34)</f>
        <v>1678</v>
      </c>
      <c r="X22" s="289">
        <f t="shared" si="6"/>
        <v>473666</v>
      </c>
      <c r="Y22" s="286">
        <f t="shared" si="7"/>
        <v>0.081568024726284</v>
      </c>
    </row>
    <row r="23" spans="1:25" ht="19.5" customHeight="1">
      <c r="A23" s="251" t="s">
        <v>149</v>
      </c>
      <c r="B23" s="248">
        <v>40421</v>
      </c>
      <c r="C23" s="246">
        <v>37131</v>
      </c>
      <c r="D23" s="247">
        <v>17</v>
      </c>
      <c r="E23" s="246">
        <v>0</v>
      </c>
      <c r="F23" s="247">
        <f t="shared" si="0"/>
        <v>77569</v>
      </c>
      <c r="G23" s="249">
        <f t="shared" si="1"/>
        <v>0.12992327108705157</v>
      </c>
      <c r="H23" s="248">
        <v>29856</v>
      </c>
      <c r="I23" s="246">
        <v>28127</v>
      </c>
      <c r="J23" s="247">
        <v>88</v>
      </c>
      <c r="K23" s="246"/>
      <c r="L23" s="247">
        <f t="shared" si="2"/>
        <v>58071</v>
      </c>
      <c r="M23" s="250">
        <f t="shared" si="3"/>
        <v>0.3357613955330543</v>
      </c>
      <c r="N23" s="248">
        <v>112977</v>
      </c>
      <c r="O23" s="246">
        <v>107001</v>
      </c>
      <c r="P23" s="247">
        <v>153</v>
      </c>
      <c r="Q23" s="246"/>
      <c r="R23" s="247">
        <f t="shared" si="4"/>
        <v>220131</v>
      </c>
      <c r="S23" s="249">
        <f t="shared" si="5"/>
        <v>0.1218646822663971</v>
      </c>
      <c r="T23" s="248">
        <v>86277</v>
      </c>
      <c r="U23" s="246">
        <v>82616</v>
      </c>
      <c r="V23" s="247">
        <v>295</v>
      </c>
      <c r="W23" s="246">
        <v>191</v>
      </c>
      <c r="X23" s="247">
        <f t="shared" si="6"/>
        <v>169379</v>
      </c>
      <c r="Y23" s="245">
        <f t="shared" si="7"/>
        <v>0.29963572815992534</v>
      </c>
    </row>
    <row r="24" spans="1:25" ht="19.5" customHeight="1">
      <c r="A24" s="251" t="s">
        <v>172</v>
      </c>
      <c r="B24" s="248">
        <v>13875</v>
      </c>
      <c r="C24" s="246">
        <v>13570</v>
      </c>
      <c r="D24" s="247">
        <v>0</v>
      </c>
      <c r="E24" s="246">
        <v>0</v>
      </c>
      <c r="F24" s="247">
        <f t="shared" si="0"/>
        <v>27445</v>
      </c>
      <c r="G24" s="249">
        <f t="shared" si="1"/>
        <v>0.045968675308230476</v>
      </c>
      <c r="H24" s="248">
        <v>12015</v>
      </c>
      <c r="I24" s="246">
        <v>12724</v>
      </c>
      <c r="J24" s="247"/>
      <c r="K24" s="246"/>
      <c r="L24" s="247">
        <f t="shared" si="2"/>
        <v>24739</v>
      </c>
      <c r="M24" s="250">
        <f t="shared" si="3"/>
        <v>0.10938194753223662</v>
      </c>
      <c r="N24" s="248">
        <v>38546</v>
      </c>
      <c r="O24" s="246">
        <v>36299</v>
      </c>
      <c r="P24" s="247"/>
      <c r="Q24" s="246"/>
      <c r="R24" s="247">
        <f t="shared" si="4"/>
        <v>74845</v>
      </c>
      <c r="S24" s="249">
        <f t="shared" si="5"/>
        <v>0.04143424662691075</v>
      </c>
      <c r="T24" s="248">
        <v>35730</v>
      </c>
      <c r="U24" s="246">
        <v>36016</v>
      </c>
      <c r="V24" s="247">
        <v>477</v>
      </c>
      <c r="W24" s="246">
        <v>388</v>
      </c>
      <c r="X24" s="247">
        <f t="shared" si="6"/>
        <v>72611</v>
      </c>
      <c r="Y24" s="245">
        <f t="shared" si="7"/>
        <v>0.030766688242828133</v>
      </c>
    </row>
    <row r="25" spans="1:25" ht="19.5" customHeight="1">
      <c r="A25" s="251" t="s">
        <v>176</v>
      </c>
      <c r="B25" s="248">
        <v>9668</v>
      </c>
      <c r="C25" s="246">
        <v>7969</v>
      </c>
      <c r="D25" s="247">
        <v>0</v>
      </c>
      <c r="E25" s="246">
        <v>0</v>
      </c>
      <c r="F25" s="247">
        <f t="shared" si="0"/>
        <v>17637</v>
      </c>
      <c r="G25" s="249">
        <f t="shared" si="1"/>
        <v>0.029540882725861212</v>
      </c>
      <c r="H25" s="248">
        <v>9774</v>
      </c>
      <c r="I25" s="246">
        <v>8437</v>
      </c>
      <c r="J25" s="247"/>
      <c r="K25" s="246"/>
      <c r="L25" s="247">
        <f t="shared" si="2"/>
        <v>18211</v>
      </c>
      <c r="M25" s="250">
        <f t="shared" si="3"/>
        <v>-0.03151941134479164</v>
      </c>
      <c r="N25" s="248">
        <v>27484</v>
      </c>
      <c r="O25" s="246">
        <v>23485</v>
      </c>
      <c r="P25" s="247"/>
      <c r="Q25" s="246"/>
      <c r="R25" s="247">
        <f t="shared" si="4"/>
        <v>50969</v>
      </c>
      <c r="S25" s="249">
        <f t="shared" si="5"/>
        <v>0.02821647560060143</v>
      </c>
      <c r="T25" s="248">
        <v>28532</v>
      </c>
      <c r="U25" s="246">
        <v>27415</v>
      </c>
      <c r="V25" s="247"/>
      <c r="W25" s="246"/>
      <c r="X25" s="247">
        <f t="shared" si="6"/>
        <v>55947</v>
      </c>
      <c r="Y25" s="245">
        <f t="shared" si="7"/>
        <v>-0.08897706758181856</v>
      </c>
    </row>
    <row r="26" spans="1:25" ht="19.5" customHeight="1">
      <c r="A26" s="251" t="s">
        <v>175</v>
      </c>
      <c r="B26" s="248">
        <v>8147</v>
      </c>
      <c r="C26" s="246">
        <v>7562</v>
      </c>
      <c r="D26" s="247">
        <v>0</v>
      </c>
      <c r="E26" s="246">
        <v>0</v>
      </c>
      <c r="F26" s="247">
        <f>SUM(B26:E26)</f>
        <v>15709</v>
      </c>
      <c r="G26" s="249">
        <f>F26/$F$9</f>
        <v>0.0263116021285113</v>
      </c>
      <c r="H26" s="248">
        <v>10146</v>
      </c>
      <c r="I26" s="246">
        <v>8636</v>
      </c>
      <c r="J26" s="247"/>
      <c r="K26" s="246"/>
      <c r="L26" s="247">
        <f>SUM(H26:K26)</f>
        <v>18782</v>
      </c>
      <c r="M26" s="250">
        <f>IF(ISERROR(F26/L26-1),"         /0",(F26/L26-1))</f>
        <v>-0.1636140986050474</v>
      </c>
      <c r="N26" s="248">
        <v>23660</v>
      </c>
      <c r="O26" s="246">
        <v>23275</v>
      </c>
      <c r="P26" s="247">
        <v>147</v>
      </c>
      <c r="Q26" s="246">
        <v>146</v>
      </c>
      <c r="R26" s="247">
        <f>SUM(N26:Q26)</f>
        <v>47228</v>
      </c>
      <c r="S26" s="249">
        <f>R26/$R$9</f>
        <v>0.02614545527016823</v>
      </c>
      <c r="T26" s="248">
        <v>29092</v>
      </c>
      <c r="U26" s="246">
        <v>28292</v>
      </c>
      <c r="V26" s="247"/>
      <c r="W26" s="246"/>
      <c r="X26" s="247">
        <f>SUM(T26:W26)</f>
        <v>57384</v>
      </c>
      <c r="Y26" s="245">
        <f>IF(ISERROR(R26/X26-1),"         /0",IF(R26/X26&gt;5,"  *  ",(R26/X26-1)))</f>
        <v>-0.17698313118639342</v>
      </c>
    </row>
    <row r="27" spans="1:25" ht="19.5" customHeight="1">
      <c r="A27" s="251" t="s">
        <v>178</v>
      </c>
      <c r="B27" s="248">
        <v>4871</v>
      </c>
      <c r="C27" s="246">
        <v>4140</v>
      </c>
      <c r="D27" s="247">
        <v>0</v>
      </c>
      <c r="E27" s="246">
        <v>0</v>
      </c>
      <c r="F27" s="247">
        <f t="shared" si="0"/>
        <v>9011</v>
      </c>
      <c r="G27" s="249">
        <f t="shared" si="1"/>
        <v>0.015092866941244848</v>
      </c>
      <c r="H27" s="248">
        <v>4301</v>
      </c>
      <c r="I27" s="246">
        <v>3228</v>
      </c>
      <c r="J27" s="247"/>
      <c r="K27" s="246"/>
      <c r="L27" s="247">
        <f t="shared" si="2"/>
        <v>7529</v>
      </c>
      <c r="M27" s="250">
        <f t="shared" si="3"/>
        <v>0.19683888962677654</v>
      </c>
      <c r="N27" s="248">
        <v>13051</v>
      </c>
      <c r="O27" s="246">
        <v>10936</v>
      </c>
      <c r="P27" s="247"/>
      <c r="Q27" s="246"/>
      <c r="R27" s="247">
        <f t="shared" si="4"/>
        <v>23987</v>
      </c>
      <c r="S27" s="249">
        <f t="shared" si="5"/>
        <v>0.01327922070732458</v>
      </c>
      <c r="T27" s="248">
        <v>11836</v>
      </c>
      <c r="U27" s="246">
        <v>10679</v>
      </c>
      <c r="V27" s="247"/>
      <c r="W27" s="246"/>
      <c r="X27" s="247">
        <f t="shared" si="6"/>
        <v>22515</v>
      </c>
      <c r="Y27" s="245">
        <f t="shared" si="7"/>
        <v>0.0653786364645792</v>
      </c>
    </row>
    <row r="28" spans="1:25" ht="19.5" customHeight="1">
      <c r="A28" s="251" t="s">
        <v>151</v>
      </c>
      <c r="B28" s="248">
        <v>4241</v>
      </c>
      <c r="C28" s="246">
        <v>4348</v>
      </c>
      <c r="D28" s="247">
        <v>0</v>
      </c>
      <c r="E28" s="246">
        <v>0</v>
      </c>
      <c r="F28" s="247">
        <f>SUM(B28:E28)</f>
        <v>8589</v>
      </c>
      <c r="G28" s="249">
        <f>F28/$F$9</f>
        <v>0.014386043076057262</v>
      </c>
      <c r="H28" s="248">
        <v>1582</v>
      </c>
      <c r="I28" s="246">
        <v>2141</v>
      </c>
      <c r="J28" s="247"/>
      <c r="K28" s="246"/>
      <c r="L28" s="247">
        <f>SUM(H28:K28)</f>
        <v>3723</v>
      </c>
      <c r="M28" s="250">
        <f>IF(ISERROR(F28/L28-1),"         /0",(F28/L28-1))</f>
        <v>1.3070104754230458</v>
      </c>
      <c r="N28" s="248">
        <v>14663</v>
      </c>
      <c r="O28" s="246">
        <v>12312</v>
      </c>
      <c r="P28" s="247"/>
      <c r="Q28" s="246"/>
      <c r="R28" s="247">
        <f>SUM(N28:Q28)</f>
        <v>26975</v>
      </c>
      <c r="S28" s="249">
        <f>R28/$R$9</f>
        <v>0.014933379688167782</v>
      </c>
      <c r="T28" s="248">
        <v>5835</v>
      </c>
      <c r="U28" s="246">
        <v>6229</v>
      </c>
      <c r="V28" s="247"/>
      <c r="W28" s="246"/>
      <c r="X28" s="247">
        <f>SUM(T28:W28)</f>
        <v>12064</v>
      </c>
      <c r="Y28" s="245">
        <f>IF(ISERROR(R28/X28-1),"         /0",IF(R28/X28&gt;5,"  *  ",(R28/X28-1)))</f>
        <v>1.2359913793103448</v>
      </c>
    </row>
    <row r="29" spans="1:25" ht="19.5" customHeight="1">
      <c r="A29" s="251" t="s">
        <v>183</v>
      </c>
      <c r="B29" s="248">
        <v>3418</v>
      </c>
      <c r="C29" s="246">
        <v>3539</v>
      </c>
      <c r="D29" s="247">
        <v>0</v>
      </c>
      <c r="E29" s="246">
        <v>0</v>
      </c>
      <c r="F29" s="247">
        <f t="shared" si="0"/>
        <v>6957</v>
      </c>
      <c r="G29" s="249">
        <f t="shared" si="1"/>
        <v>0.011652544147180158</v>
      </c>
      <c r="H29" s="248">
        <v>3504</v>
      </c>
      <c r="I29" s="246">
        <v>3450</v>
      </c>
      <c r="J29" s="247"/>
      <c r="K29" s="246"/>
      <c r="L29" s="247">
        <f t="shared" si="2"/>
        <v>6954</v>
      </c>
      <c r="M29" s="250">
        <f t="shared" si="3"/>
        <v>0.00043140638481453664</v>
      </c>
      <c r="N29" s="248">
        <v>10080</v>
      </c>
      <c r="O29" s="246">
        <v>10995</v>
      </c>
      <c r="P29" s="247"/>
      <c r="Q29" s="246"/>
      <c r="R29" s="247">
        <f t="shared" si="4"/>
        <v>21075</v>
      </c>
      <c r="S29" s="249">
        <f t="shared" si="5"/>
        <v>0.011667135381951287</v>
      </c>
      <c r="T29" s="248">
        <v>9760</v>
      </c>
      <c r="U29" s="246">
        <v>9305</v>
      </c>
      <c r="V29" s="247"/>
      <c r="W29" s="246"/>
      <c r="X29" s="247">
        <f t="shared" si="6"/>
        <v>19065</v>
      </c>
      <c r="Y29" s="245">
        <f t="shared" si="7"/>
        <v>0.10542879622344614</v>
      </c>
    </row>
    <row r="30" spans="1:25" ht="19.5" customHeight="1">
      <c r="A30" s="251" t="s">
        <v>185</v>
      </c>
      <c r="B30" s="248">
        <v>2954</v>
      </c>
      <c r="C30" s="246">
        <v>2376</v>
      </c>
      <c r="D30" s="247">
        <v>0</v>
      </c>
      <c r="E30" s="246">
        <v>0</v>
      </c>
      <c r="F30" s="247">
        <f t="shared" si="0"/>
        <v>5330</v>
      </c>
      <c r="G30" s="249">
        <f t="shared" si="1"/>
        <v>0.008927419908648877</v>
      </c>
      <c r="H30" s="248">
        <v>2791</v>
      </c>
      <c r="I30" s="246">
        <v>1875</v>
      </c>
      <c r="J30" s="247"/>
      <c r="K30" s="246"/>
      <c r="L30" s="247">
        <f t="shared" si="2"/>
        <v>4666</v>
      </c>
      <c r="M30" s="250">
        <f t="shared" si="3"/>
        <v>0.14230604372053146</v>
      </c>
      <c r="N30" s="248">
        <v>8309</v>
      </c>
      <c r="O30" s="246">
        <v>7998</v>
      </c>
      <c r="P30" s="247"/>
      <c r="Q30" s="246"/>
      <c r="R30" s="247">
        <f t="shared" si="4"/>
        <v>16307</v>
      </c>
      <c r="S30" s="249">
        <f t="shared" si="5"/>
        <v>0.009027567101944467</v>
      </c>
      <c r="T30" s="248">
        <v>8303</v>
      </c>
      <c r="U30" s="246">
        <v>7511</v>
      </c>
      <c r="V30" s="247"/>
      <c r="W30" s="246"/>
      <c r="X30" s="247">
        <f t="shared" si="6"/>
        <v>15814</v>
      </c>
      <c r="Y30" s="245">
        <f t="shared" si="7"/>
        <v>0.031174908309093308</v>
      </c>
    </row>
    <row r="31" spans="1:25" ht="19.5" customHeight="1">
      <c r="A31" s="251" t="s">
        <v>180</v>
      </c>
      <c r="B31" s="248">
        <v>935</v>
      </c>
      <c r="C31" s="246">
        <v>1393</v>
      </c>
      <c r="D31" s="247">
        <v>0</v>
      </c>
      <c r="E31" s="246">
        <v>0</v>
      </c>
      <c r="F31" s="247">
        <f t="shared" si="0"/>
        <v>2328</v>
      </c>
      <c r="G31" s="249">
        <f t="shared" si="1"/>
        <v>0.00389925582501587</v>
      </c>
      <c r="H31" s="248">
        <v>2536</v>
      </c>
      <c r="I31" s="246">
        <v>2274</v>
      </c>
      <c r="J31" s="247"/>
      <c r="K31" s="246"/>
      <c r="L31" s="247">
        <f t="shared" si="2"/>
        <v>4810</v>
      </c>
      <c r="M31" s="250">
        <f t="shared" si="3"/>
        <v>-0.516008316008316</v>
      </c>
      <c r="N31" s="248">
        <v>2294</v>
      </c>
      <c r="O31" s="246">
        <v>3729</v>
      </c>
      <c r="P31" s="247"/>
      <c r="Q31" s="246"/>
      <c r="R31" s="247">
        <f t="shared" si="4"/>
        <v>6023</v>
      </c>
      <c r="S31" s="249">
        <f t="shared" si="5"/>
        <v>0.003334337195990159</v>
      </c>
      <c r="T31" s="248">
        <v>7086</v>
      </c>
      <c r="U31" s="246">
        <v>6406</v>
      </c>
      <c r="V31" s="247"/>
      <c r="W31" s="246"/>
      <c r="X31" s="247">
        <f t="shared" si="6"/>
        <v>13492</v>
      </c>
      <c r="Y31" s="245">
        <f t="shared" si="7"/>
        <v>-0.5535873109991105</v>
      </c>
    </row>
    <row r="32" spans="1:25" ht="19.5" customHeight="1">
      <c r="A32" s="251" t="s">
        <v>190</v>
      </c>
      <c r="B32" s="248">
        <v>849</v>
      </c>
      <c r="C32" s="246">
        <v>746</v>
      </c>
      <c r="D32" s="247">
        <v>98</v>
      </c>
      <c r="E32" s="246">
        <v>97</v>
      </c>
      <c r="F32" s="247">
        <f t="shared" si="0"/>
        <v>1790</v>
      </c>
      <c r="G32" s="249">
        <f t="shared" si="1"/>
        <v>0.002998139143805158</v>
      </c>
      <c r="H32" s="248">
        <v>624</v>
      </c>
      <c r="I32" s="246">
        <v>614</v>
      </c>
      <c r="J32" s="247">
        <v>973</v>
      </c>
      <c r="K32" s="246">
        <v>1074</v>
      </c>
      <c r="L32" s="247">
        <f t="shared" si="2"/>
        <v>3285</v>
      </c>
      <c r="M32" s="250">
        <f t="shared" si="3"/>
        <v>-0.4550989345509894</v>
      </c>
      <c r="N32" s="248">
        <v>2759</v>
      </c>
      <c r="O32" s="246">
        <v>2780</v>
      </c>
      <c r="P32" s="247">
        <v>98</v>
      </c>
      <c r="Q32" s="246">
        <v>97</v>
      </c>
      <c r="R32" s="247">
        <f t="shared" si="4"/>
        <v>5734</v>
      </c>
      <c r="S32" s="249">
        <f t="shared" si="5"/>
        <v>0.003174346585058538</v>
      </c>
      <c r="T32" s="248">
        <v>2287</v>
      </c>
      <c r="U32" s="246">
        <v>2306</v>
      </c>
      <c r="V32" s="247">
        <v>973</v>
      </c>
      <c r="W32" s="246">
        <v>1074</v>
      </c>
      <c r="X32" s="247">
        <f t="shared" si="6"/>
        <v>6640</v>
      </c>
      <c r="Y32" s="245">
        <f t="shared" si="7"/>
        <v>-0.13644578313253009</v>
      </c>
    </row>
    <row r="33" spans="1:25" ht="19.5" customHeight="1">
      <c r="A33" s="251" t="s">
        <v>191</v>
      </c>
      <c r="B33" s="248">
        <v>623</v>
      </c>
      <c r="C33" s="246">
        <v>762</v>
      </c>
      <c r="D33" s="247">
        <v>0</v>
      </c>
      <c r="E33" s="246">
        <v>0</v>
      </c>
      <c r="F33" s="247">
        <f t="shared" si="0"/>
        <v>1385</v>
      </c>
      <c r="G33" s="249">
        <f t="shared" si="1"/>
        <v>0.0023197892257933762</v>
      </c>
      <c r="H33" s="248"/>
      <c r="I33" s="246"/>
      <c r="J33" s="247"/>
      <c r="K33" s="246"/>
      <c r="L33" s="247">
        <f t="shared" si="2"/>
        <v>0</v>
      </c>
      <c r="M33" s="250" t="str">
        <f t="shared" si="3"/>
        <v>         /0</v>
      </c>
      <c r="N33" s="248">
        <v>4147</v>
      </c>
      <c r="O33" s="246">
        <v>2974</v>
      </c>
      <c r="P33" s="247"/>
      <c r="Q33" s="246"/>
      <c r="R33" s="247">
        <f t="shared" si="4"/>
        <v>7121</v>
      </c>
      <c r="S33" s="249">
        <f t="shared" si="5"/>
        <v>0.003942190797384347</v>
      </c>
      <c r="T33" s="248"/>
      <c r="U33" s="246"/>
      <c r="V33" s="247"/>
      <c r="W33" s="246"/>
      <c r="X33" s="247">
        <f t="shared" si="6"/>
        <v>0</v>
      </c>
      <c r="Y33" s="245" t="str">
        <f t="shared" si="7"/>
        <v>         /0</v>
      </c>
    </row>
    <row r="34" spans="1:25" ht="19.5" customHeight="1" thickBot="1">
      <c r="A34" s="251" t="s">
        <v>162</v>
      </c>
      <c r="B34" s="248">
        <v>22</v>
      </c>
      <c r="C34" s="246">
        <v>0</v>
      </c>
      <c r="D34" s="247">
        <v>9</v>
      </c>
      <c r="E34" s="246">
        <v>8</v>
      </c>
      <c r="F34" s="247">
        <f t="shared" si="0"/>
        <v>39</v>
      </c>
      <c r="G34" s="249">
        <f t="shared" si="1"/>
        <v>6.532258469743081E-05</v>
      </c>
      <c r="H34" s="248">
        <v>5031</v>
      </c>
      <c r="I34" s="246">
        <v>4435</v>
      </c>
      <c r="J34" s="247">
        <v>15</v>
      </c>
      <c r="K34" s="246">
        <v>10</v>
      </c>
      <c r="L34" s="247">
        <f t="shared" si="2"/>
        <v>9491</v>
      </c>
      <c r="M34" s="250">
        <f t="shared" si="3"/>
        <v>-0.9958908439574333</v>
      </c>
      <c r="N34" s="248">
        <v>6306</v>
      </c>
      <c r="O34" s="246">
        <v>5549</v>
      </c>
      <c r="P34" s="247">
        <v>31</v>
      </c>
      <c r="Q34" s="246">
        <v>21</v>
      </c>
      <c r="R34" s="247">
        <f t="shared" si="4"/>
        <v>11907</v>
      </c>
      <c r="S34" s="249">
        <f t="shared" si="5"/>
        <v>0.006591723890528777</v>
      </c>
      <c r="T34" s="248">
        <v>15301</v>
      </c>
      <c r="U34" s="246">
        <v>13394</v>
      </c>
      <c r="V34" s="247">
        <v>35</v>
      </c>
      <c r="W34" s="246">
        <v>25</v>
      </c>
      <c r="X34" s="247">
        <f t="shared" si="6"/>
        <v>28755</v>
      </c>
      <c r="Y34" s="245">
        <f t="shared" si="7"/>
        <v>-0.5859154929577465</v>
      </c>
    </row>
    <row r="35" spans="1:25" s="285" customFormat="1" ht="19.5" customHeight="1">
      <c r="A35" s="294" t="s">
        <v>59</v>
      </c>
      <c r="B35" s="291">
        <f>SUM(B36:B42)</f>
        <v>43933</v>
      </c>
      <c r="C35" s="290">
        <f>SUM(C36:C42)</f>
        <v>35486</v>
      </c>
      <c r="D35" s="289">
        <f>SUM(D36:D42)</f>
        <v>10</v>
      </c>
      <c r="E35" s="290">
        <f>SUM(E36:E42)</f>
        <v>221</v>
      </c>
      <c r="F35" s="289">
        <f t="shared" si="0"/>
        <v>79650</v>
      </c>
      <c r="G35" s="292">
        <f t="shared" si="1"/>
        <v>0.1334088172089837</v>
      </c>
      <c r="H35" s="291">
        <f>SUM(H36:H42)</f>
        <v>41977</v>
      </c>
      <c r="I35" s="290">
        <f>SUM(I36:I42)</f>
        <v>31142</v>
      </c>
      <c r="J35" s="289">
        <f>SUM(J36:J42)</f>
        <v>25</v>
      </c>
      <c r="K35" s="290">
        <f>SUM(K36:K42)</f>
        <v>0</v>
      </c>
      <c r="L35" s="289">
        <f t="shared" si="2"/>
        <v>73144</v>
      </c>
      <c r="M35" s="293">
        <f t="shared" si="3"/>
        <v>0.08894782894017284</v>
      </c>
      <c r="N35" s="291">
        <f>SUM(N36:N42)</f>
        <v>136736</v>
      </c>
      <c r="O35" s="290">
        <f>SUM(O36:O42)</f>
        <v>114127</v>
      </c>
      <c r="P35" s="289">
        <f>SUM(P36:P42)</f>
        <v>44</v>
      </c>
      <c r="Q35" s="290">
        <f>SUM(Q36:Q42)</f>
        <v>231</v>
      </c>
      <c r="R35" s="289">
        <f t="shared" si="4"/>
        <v>251138</v>
      </c>
      <c r="S35" s="292">
        <f t="shared" si="5"/>
        <v>0.13903018009738943</v>
      </c>
      <c r="T35" s="291">
        <f>SUM(T36:T42)</f>
        <v>134626</v>
      </c>
      <c r="U35" s="290">
        <f>SUM(U36:U42)</f>
        <v>105164</v>
      </c>
      <c r="V35" s="289">
        <f>SUM(V36:V42)</f>
        <v>72</v>
      </c>
      <c r="W35" s="290">
        <f>SUM(W36:W42)</f>
        <v>23</v>
      </c>
      <c r="X35" s="289">
        <f t="shared" si="6"/>
        <v>239885</v>
      </c>
      <c r="Y35" s="286">
        <f t="shared" si="7"/>
        <v>0.04690997769764671</v>
      </c>
    </row>
    <row r="36" spans="1:25" ht="19.5" customHeight="1">
      <c r="A36" s="251" t="s">
        <v>149</v>
      </c>
      <c r="B36" s="248">
        <v>16993</v>
      </c>
      <c r="C36" s="246">
        <v>14033</v>
      </c>
      <c r="D36" s="247">
        <v>6</v>
      </c>
      <c r="E36" s="246">
        <v>0</v>
      </c>
      <c r="F36" s="247">
        <f t="shared" si="0"/>
        <v>31032</v>
      </c>
      <c r="G36" s="249">
        <f t="shared" si="1"/>
        <v>0.05197667816232495</v>
      </c>
      <c r="H36" s="248">
        <v>14352</v>
      </c>
      <c r="I36" s="246">
        <v>10764</v>
      </c>
      <c r="J36" s="247">
        <v>25</v>
      </c>
      <c r="K36" s="246"/>
      <c r="L36" s="247">
        <f t="shared" si="2"/>
        <v>25141</v>
      </c>
      <c r="M36" s="250">
        <f t="shared" si="3"/>
        <v>0.23431844397597557</v>
      </c>
      <c r="N36" s="248">
        <v>52577</v>
      </c>
      <c r="O36" s="246">
        <v>45072</v>
      </c>
      <c r="P36" s="247">
        <v>30</v>
      </c>
      <c r="Q36" s="246"/>
      <c r="R36" s="247">
        <f t="shared" si="4"/>
        <v>97679</v>
      </c>
      <c r="S36" s="249">
        <f t="shared" si="5"/>
        <v>0.05407516569269845</v>
      </c>
      <c r="T36" s="248">
        <v>47110</v>
      </c>
      <c r="U36" s="246">
        <v>37867</v>
      </c>
      <c r="V36" s="247">
        <v>66</v>
      </c>
      <c r="W36" s="246"/>
      <c r="X36" s="230">
        <f t="shared" si="6"/>
        <v>85043</v>
      </c>
      <c r="Y36" s="245">
        <f t="shared" si="7"/>
        <v>0.14858365767905646</v>
      </c>
    </row>
    <row r="37" spans="1:25" ht="19.5" customHeight="1">
      <c r="A37" s="251" t="s">
        <v>173</v>
      </c>
      <c r="B37" s="248">
        <v>12404</v>
      </c>
      <c r="C37" s="246">
        <v>9616</v>
      </c>
      <c r="D37" s="247">
        <v>0</v>
      </c>
      <c r="E37" s="246">
        <v>0</v>
      </c>
      <c r="F37" s="247">
        <f t="shared" si="0"/>
        <v>22020</v>
      </c>
      <c r="G37" s="249">
        <f t="shared" si="1"/>
        <v>0.03688213628301094</v>
      </c>
      <c r="H37" s="248">
        <v>13534</v>
      </c>
      <c r="I37" s="246">
        <v>10085</v>
      </c>
      <c r="J37" s="247"/>
      <c r="K37" s="246"/>
      <c r="L37" s="247">
        <f t="shared" si="2"/>
        <v>23619</v>
      </c>
      <c r="M37" s="250">
        <f t="shared" si="3"/>
        <v>-0.06769973326559131</v>
      </c>
      <c r="N37" s="248">
        <v>39760</v>
      </c>
      <c r="O37" s="246">
        <v>34434</v>
      </c>
      <c r="P37" s="247"/>
      <c r="Q37" s="246"/>
      <c r="R37" s="247">
        <f t="shared" si="4"/>
        <v>74194</v>
      </c>
      <c r="S37" s="249">
        <f t="shared" si="5"/>
        <v>0.0410738525517672</v>
      </c>
      <c r="T37" s="248">
        <v>44444</v>
      </c>
      <c r="U37" s="246">
        <v>35546</v>
      </c>
      <c r="V37" s="247"/>
      <c r="W37" s="246"/>
      <c r="X37" s="230">
        <f t="shared" si="6"/>
        <v>79990</v>
      </c>
      <c r="Y37" s="245">
        <f t="shared" si="7"/>
        <v>-0.07245905738217273</v>
      </c>
    </row>
    <row r="38" spans="1:25" ht="19.5" customHeight="1">
      <c r="A38" s="251" t="s">
        <v>177</v>
      </c>
      <c r="B38" s="248">
        <v>7359</v>
      </c>
      <c r="C38" s="246">
        <v>6526</v>
      </c>
      <c r="D38" s="247">
        <v>0</v>
      </c>
      <c r="E38" s="246">
        <v>0</v>
      </c>
      <c r="F38" s="247">
        <f>SUM(B38:E38)</f>
        <v>13885</v>
      </c>
      <c r="G38" s="249">
        <f>F38/$F$9</f>
        <v>0.023256515090354535</v>
      </c>
      <c r="H38" s="248">
        <v>6871</v>
      </c>
      <c r="I38" s="246">
        <v>5613</v>
      </c>
      <c r="J38" s="247"/>
      <c r="K38" s="246"/>
      <c r="L38" s="247">
        <f>SUM(H38:K38)</f>
        <v>12484</v>
      </c>
      <c r="M38" s="250">
        <f>IF(ISERROR(F38/L38-1),"         /0",(F38/L38-1))</f>
        <v>0.11222364626722214</v>
      </c>
      <c r="N38" s="248">
        <v>21885</v>
      </c>
      <c r="O38" s="246">
        <v>19927</v>
      </c>
      <c r="P38" s="247"/>
      <c r="Q38" s="246"/>
      <c r="R38" s="247">
        <f>SUM(N38:Q38)</f>
        <v>41812</v>
      </c>
      <c r="S38" s="249">
        <f>R38/$R$9</f>
        <v>0.02314715371720746</v>
      </c>
      <c r="T38" s="248">
        <v>20963</v>
      </c>
      <c r="U38" s="246">
        <v>17750</v>
      </c>
      <c r="V38" s="247"/>
      <c r="W38" s="246"/>
      <c r="X38" s="230">
        <f>SUM(T38:W38)</f>
        <v>38713</v>
      </c>
      <c r="Y38" s="245">
        <f>IF(ISERROR(R38/X38-1),"         /0",IF(R38/X38&gt;5,"  *  ",(R38/X38-1)))</f>
        <v>0.08005062898767856</v>
      </c>
    </row>
    <row r="39" spans="1:25" ht="19.5" customHeight="1">
      <c r="A39" s="251" t="s">
        <v>181</v>
      </c>
      <c r="B39" s="248">
        <v>6273</v>
      </c>
      <c r="C39" s="246">
        <v>5311</v>
      </c>
      <c r="D39" s="247">
        <v>0</v>
      </c>
      <c r="E39" s="246">
        <v>0</v>
      </c>
      <c r="F39" s="247">
        <f>SUM(B39:E39)</f>
        <v>11584</v>
      </c>
      <c r="G39" s="249">
        <f>F39/$F$9</f>
        <v>0.019402482593206115</v>
      </c>
      <c r="H39" s="248">
        <v>6323</v>
      </c>
      <c r="I39" s="246">
        <v>4680</v>
      </c>
      <c r="J39" s="247"/>
      <c r="K39" s="246"/>
      <c r="L39" s="247">
        <f>SUM(H39:K39)</f>
        <v>11003</v>
      </c>
      <c r="M39" s="250">
        <f>IF(ISERROR(F39/L39-1),"         /0",(F39/L39-1))</f>
        <v>0.05280378078705805</v>
      </c>
      <c r="N39" s="248">
        <v>17092</v>
      </c>
      <c r="O39" s="246">
        <v>14694</v>
      </c>
      <c r="P39" s="247"/>
      <c r="Q39" s="246"/>
      <c r="R39" s="247">
        <f>SUM(N39:Q39)</f>
        <v>31786</v>
      </c>
      <c r="S39" s="249">
        <f>R39/$R$9</f>
        <v>0.01759675279955889</v>
      </c>
      <c r="T39" s="248">
        <v>17403</v>
      </c>
      <c r="U39" s="246">
        <v>14001</v>
      </c>
      <c r="V39" s="247"/>
      <c r="W39" s="246"/>
      <c r="X39" s="230">
        <f>SUM(T39:W39)</f>
        <v>31404</v>
      </c>
      <c r="Y39" s="245">
        <f>IF(ISERROR(R39/X39-1),"         /0",IF(R39/X39&gt;5,"  *  ",(R39/X39-1)))</f>
        <v>0.012164055534326756</v>
      </c>
    </row>
    <row r="40" spans="1:25" ht="19.5" customHeight="1">
      <c r="A40" s="251" t="s">
        <v>171</v>
      </c>
      <c r="B40" s="248">
        <v>399</v>
      </c>
      <c r="C40" s="246">
        <v>0</v>
      </c>
      <c r="D40" s="247">
        <v>0</v>
      </c>
      <c r="E40" s="246">
        <v>0</v>
      </c>
      <c r="F40" s="247">
        <f>SUM(B40:E40)</f>
        <v>399</v>
      </c>
      <c r="G40" s="249">
        <f>F40/$F$9</f>
        <v>0.0006683002895967921</v>
      </c>
      <c r="H40" s="248">
        <v>241</v>
      </c>
      <c r="I40" s="246"/>
      <c r="J40" s="247"/>
      <c r="K40" s="246"/>
      <c r="L40" s="247">
        <f>SUM(H40:K40)</f>
        <v>241</v>
      </c>
      <c r="M40" s="250">
        <f>IF(ISERROR(F40/L40-1),"         /0",(F40/L40-1))</f>
        <v>0.6556016597510372</v>
      </c>
      <c r="N40" s="248">
        <v>2636</v>
      </c>
      <c r="O40" s="246"/>
      <c r="P40" s="247"/>
      <c r="Q40" s="246"/>
      <c r="R40" s="247">
        <f>SUM(N40:Q40)</f>
        <v>2636</v>
      </c>
      <c r="S40" s="249">
        <f>R40/$R$9</f>
        <v>0.0014592915239299451</v>
      </c>
      <c r="T40" s="248">
        <v>1448</v>
      </c>
      <c r="U40" s="246"/>
      <c r="V40" s="247"/>
      <c r="W40" s="246"/>
      <c r="X40" s="230">
        <f>SUM(T40:W40)</f>
        <v>1448</v>
      </c>
      <c r="Y40" s="245">
        <f>IF(ISERROR(R40/X40-1),"         /0",IF(R40/X40&gt;5,"  *  ",(R40/X40-1)))</f>
        <v>0.8204419889502763</v>
      </c>
    </row>
    <row r="41" spans="1:25" ht="19.5" customHeight="1">
      <c r="A41" s="251" t="s">
        <v>453</v>
      </c>
      <c r="B41" s="248">
        <v>261</v>
      </c>
      <c r="C41" s="246">
        <v>0</v>
      </c>
      <c r="D41" s="247">
        <v>0</v>
      </c>
      <c r="E41" s="246">
        <v>0</v>
      </c>
      <c r="F41" s="247">
        <f>SUM(B41:E41)</f>
        <v>261</v>
      </c>
      <c r="G41" s="249">
        <f>F41/$F$9</f>
        <v>0.000437158836052037</v>
      </c>
      <c r="H41" s="248"/>
      <c r="I41" s="246"/>
      <c r="J41" s="247"/>
      <c r="K41" s="246"/>
      <c r="L41" s="247">
        <f>SUM(H41:K41)</f>
        <v>0</v>
      </c>
      <c r="M41" s="250" t="str">
        <f>IF(ISERROR(F41/L41-1),"         /0",(F41/L41-1))</f>
        <v>         /0</v>
      </c>
      <c r="N41" s="248">
        <v>261</v>
      </c>
      <c r="O41" s="246"/>
      <c r="P41" s="247"/>
      <c r="Q41" s="246"/>
      <c r="R41" s="247">
        <f>SUM(N41:Q41)</f>
        <v>261</v>
      </c>
      <c r="S41" s="249">
        <f>R41/$R$9</f>
        <v>0.0001444897904953398</v>
      </c>
      <c r="T41" s="248"/>
      <c r="U41" s="246"/>
      <c r="V41" s="247"/>
      <c r="W41" s="246"/>
      <c r="X41" s="230">
        <f>SUM(T41:W41)</f>
        <v>0</v>
      </c>
      <c r="Y41" s="245" t="str">
        <f>IF(ISERROR(R41/X41-1),"         /0",IF(R41/X41&gt;5,"  *  ",(R41/X41-1)))</f>
        <v>         /0</v>
      </c>
    </row>
    <row r="42" spans="1:25" ht="19.5" customHeight="1" thickBot="1">
      <c r="A42" s="251" t="s">
        <v>162</v>
      </c>
      <c r="B42" s="248">
        <v>244</v>
      </c>
      <c r="C42" s="246">
        <v>0</v>
      </c>
      <c r="D42" s="247">
        <v>4</v>
      </c>
      <c r="E42" s="246">
        <v>221</v>
      </c>
      <c r="F42" s="247">
        <f>SUM(B42:E42)</f>
        <v>469</v>
      </c>
      <c r="G42" s="249">
        <f>F42/$F$9</f>
        <v>0.0007855459544383347</v>
      </c>
      <c r="H42" s="248">
        <v>656</v>
      </c>
      <c r="I42" s="246">
        <v>0</v>
      </c>
      <c r="J42" s="247">
        <v>0</v>
      </c>
      <c r="K42" s="246">
        <v>0</v>
      </c>
      <c r="L42" s="247">
        <f>SUM(H42:K42)</f>
        <v>656</v>
      </c>
      <c r="M42" s="250">
        <f>IF(ISERROR(F42/L42-1),"         /0",(F42/L42-1))</f>
        <v>-0.2850609756097561</v>
      </c>
      <c r="N42" s="248">
        <v>2525</v>
      </c>
      <c r="O42" s="246">
        <v>0</v>
      </c>
      <c r="P42" s="247">
        <v>14</v>
      </c>
      <c r="Q42" s="246">
        <v>231</v>
      </c>
      <c r="R42" s="247">
        <f>SUM(N42:Q42)</f>
        <v>2770</v>
      </c>
      <c r="S42" s="249">
        <f>R42/$R$9</f>
        <v>0.0015334740217321503</v>
      </c>
      <c r="T42" s="248">
        <v>3258</v>
      </c>
      <c r="U42" s="246">
        <v>0</v>
      </c>
      <c r="V42" s="247">
        <v>6</v>
      </c>
      <c r="W42" s="246">
        <v>23</v>
      </c>
      <c r="X42" s="230">
        <f>SUM(T42:W42)</f>
        <v>3287</v>
      </c>
      <c r="Y42" s="245">
        <f>IF(ISERROR(R42/X42-1),"         /0",IF(R42/X42&gt;5,"  *  ",(R42/X42-1)))</f>
        <v>-0.1572862792820201</v>
      </c>
    </row>
    <row r="43" spans="1:25" s="285" customFormat="1" ht="19.5" customHeight="1">
      <c r="A43" s="294" t="s">
        <v>58</v>
      </c>
      <c r="B43" s="291">
        <f>SUM(B44:B50)</f>
        <v>78660</v>
      </c>
      <c r="C43" s="290">
        <f>SUM(C44:C50)</f>
        <v>69729</v>
      </c>
      <c r="D43" s="289">
        <f>SUM(D44:D50)</f>
        <v>1171</v>
      </c>
      <c r="E43" s="290">
        <f>SUM(E44:E50)</f>
        <v>466</v>
      </c>
      <c r="F43" s="289">
        <f aca="true" t="shared" si="8" ref="F43:F59">SUM(B43:E43)</f>
        <v>150026</v>
      </c>
      <c r="G43" s="292">
        <f aca="true" t="shared" si="9" ref="G43:G59">F43/$F$9</f>
        <v>0.2512842587645322</v>
      </c>
      <c r="H43" s="291">
        <f>SUM(H44:H50)</f>
        <v>54583</v>
      </c>
      <c r="I43" s="290">
        <f>SUM(I44:I50)</f>
        <v>48930</v>
      </c>
      <c r="J43" s="289">
        <f>SUM(J44:J50)</f>
        <v>683</v>
      </c>
      <c r="K43" s="290">
        <f>SUM(K44:K50)</f>
        <v>658</v>
      </c>
      <c r="L43" s="289">
        <f aca="true" t="shared" si="10" ref="L43:L59">SUM(H43:K43)</f>
        <v>104854</v>
      </c>
      <c r="M43" s="293">
        <f aca="true" t="shared" si="11" ref="M43:M59">IF(ISERROR(F43/L43-1),"         /0",(F43/L43-1))</f>
        <v>0.43080855284490815</v>
      </c>
      <c r="N43" s="291">
        <f>SUM(N44:N50)</f>
        <v>238499</v>
      </c>
      <c r="O43" s="290">
        <f>SUM(O44:O50)</f>
        <v>214961</v>
      </c>
      <c r="P43" s="289">
        <f>SUM(P44:P50)</f>
        <v>3791</v>
      </c>
      <c r="Q43" s="290">
        <f>SUM(Q44:Q50)</f>
        <v>3074</v>
      </c>
      <c r="R43" s="289">
        <f aca="true" t="shared" si="12" ref="R43:R59">SUM(N43:Q43)</f>
        <v>460325</v>
      </c>
      <c r="S43" s="292">
        <f aca="true" t="shared" si="13" ref="S43:S59">R43/$R$9</f>
        <v>0.25483625597611986</v>
      </c>
      <c r="T43" s="291">
        <f>SUM(T44:T50)</f>
        <v>178389</v>
      </c>
      <c r="U43" s="290">
        <f>SUM(U44:U50)</f>
        <v>152988</v>
      </c>
      <c r="V43" s="289">
        <f>SUM(V44:V50)</f>
        <v>4126</v>
      </c>
      <c r="W43" s="290">
        <f>SUM(W44:W50)</f>
        <v>4423</v>
      </c>
      <c r="X43" s="289">
        <f aca="true" t="shared" si="14" ref="X43:X59">SUM(T43:W43)</f>
        <v>339926</v>
      </c>
      <c r="Y43" s="286">
        <f aca="true" t="shared" si="15" ref="Y43:Y59">IF(ISERROR(R43/X43-1),"         /0",IF(R43/X43&gt;5,"  *  ",(R43/X43-1)))</f>
        <v>0.3541917946847255</v>
      </c>
    </row>
    <row r="44" spans="1:25" s="221" customFormat="1" ht="19.5" customHeight="1">
      <c r="A44" s="236" t="s">
        <v>151</v>
      </c>
      <c r="B44" s="234">
        <v>44489</v>
      </c>
      <c r="C44" s="231">
        <v>39937</v>
      </c>
      <c r="D44" s="230">
        <v>403</v>
      </c>
      <c r="E44" s="231">
        <v>94</v>
      </c>
      <c r="F44" s="230">
        <f t="shared" si="8"/>
        <v>84923</v>
      </c>
      <c r="G44" s="233">
        <f t="shared" si="9"/>
        <v>0.14224076564769017</v>
      </c>
      <c r="H44" s="234">
        <v>25043</v>
      </c>
      <c r="I44" s="231">
        <v>19661</v>
      </c>
      <c r="J44" s="230">
        <v>69</v>
      </c>
      <c r="K44" s="231">
        <v>78</v>
      </c>
      <c r="L44" s="230">
        <f t="shared" si="10"/>
        <v>44851</v>
      </c>
      <c r="M44" s="235">
        <f t="shared" si="11"/>
        <v>0.8934471918128917</v>
      </c>
      <c r="N44" s="234">
        <v>136227</v>
      </c>
      <c r="O44" s="231">
        <v>122180</v>
      </c>
      <c r="P44" s="230">
        <v>1252</v>
      </c>
      <c r="Q44" s="231">
        <v>1395</v>
      </c>
      <c r="R44" s="230">
        <f t="shared" si="12"/>
        <v>261054</v>
      </c>
      <c r="S44" s="233">
        <f t="shared" si="13"/>
        <v>0.14451968493475262</v>
      </c>
      <c r="T44" s="232">
        <v>82938</v>
      </c>
      <c r="U44" s="231">
        <v>60955</v>
      </c>
      <c r="V44" s="230">
        <v>1011</v>
      </c>
      <c r="W44" s="231">
        <v>1233</v>
      </c>
      <c r="X44" s="230">
        <f t="shared" si="14"/>
        <v>146137</v>
      </c>
      <c r="Y44" s="229">
        <f t="shared" si="15"/>
        <v>0.7863648494221176</v>
      </c>
    </row>
    <row r="45" spans="1:25" s="221" customFormat="1" ht="19.5" customHeight="1">
      <c r="A45" s="236" t="s">
        <v>149</v>
      </c>
      <c r="B45" s="234">
        <v>20586</v>
      </c>
      <c r="C45" s="231">
        <v>18148</v>
      </c>
      <c r="D45" s="230">
        <v>157</v>
      </c>
      <c r="E45" s="231">
        <v>0</v>
      </c>
      <c r="F45" s="230">
        <f>SUM(B45:E45)</f>
        <v>38891</v>
      </c>
      <c r="G45" s="233">
        <f>F45/$F$9</f>
        <v>0.06514001644789184</v>
      </c>
      <c r="H45" s="234">
        <v>15567</v>
      </c>
      <c r="I45" s="231">
        <v>15313</v>
      </c>
      <c r="J45" s="230">
        <v>304</v>
      </c>
      <c r="K45" s="231">
        <v>268</v>
      </c>
      <c r="L45" s="230">
        <f>SUM(H45:K45)</f>
        <v>31452</v>
      </c>
      <c r="M45" s="235">
        <f>IF(ISERROR(F45/L45-1),"         /0",(F45/L45-1))</f>
        <v>0.23651914027724796</v>
      </c>
      <c r="N45" s="234">
        <v>62223</v>
      </c>
      <c r="O45" s="231">
        <v>55463</v>
      </c>
      <c r="P45" s="230">
        <v>383</v>
      </c>
      <c r="Q45" s="231">
        <v>149</v>
      </c>
      <c r="R45" s="230">
        <f>SUM(N45:Q45)</f>
        <v>118218</v>
      </c>
      <c r="S45" s="233">
        <f>R45/$R$9</f>
        <v>0.06544557108344091</v>
      </c>
      <c r="T45" s="232">
        <v>48302</v>
      </c>
      <c r="U45" s="231">
        <v>46774</v>
      </c>
      <c r="V45" s="230">
        <v>1597</v>
      </c>
      <c r="W45" s="231">
        <v>1782</v>
      </c>
      <c r="X45" s="230">
        <f>SUM(T45:W45)</f>
        <v>98455</v>
      </c>
      <c r="Y45" s="229">
        <f>IF(ISERROR(R45/X45-1),"         /0",IF(R45/X45&gt;5,"  *  ",(R45/X45-1)))</f>
        <v>0.20073129856279515</v>
      </c>
    </row>
    <row r="46" spans="1:25" s="221" customFormat="1" ht="19.5" customHeight="1">
      <c r="A46" s="236" t="s">
        <v>179</v>
      </c>
      <c r="B46" s="234">
        <v>4668</v>
      </c>
      <c r="C46" s="231">
        <v>4853</v>
      </c>
      <c r="D46" s="230">
        <v>512</v>
      </c>
      <c r="E46" s="231">
        <v>355</v>
      </c>
      <c r="F46" s="230">
        <f>SUM(B46:E46)</f>
        <v>10388</v>
      </c>
      <c r="G46" s="233">
        <f>F46/$F$9</f>
        <v>0.017399256662484906</v>
      </c>
      <c r="H46" s="234">
        <v>3233</v>
      </c>
      <c r="I46" s="231">
        <v>3440</v>
      </c>
      <c r="J46" s="230">
        <v>255</v>
      </c>
      <c r="K46" s="231">
        <v>261</v>
      </c>
      <c r="L46" s="230">
        <f>SUM(H46:K46)</f>
        <v>7189</v>
      </c>
      <c r="M46" s="235">
        <f>IF(ISERROR(F46/L46-1),"         /0",(F46/L46-1))</f>
        <v>0.44498539435248285</v>
      </c>
      <c r="N46" s="234">
        <v>15967</v>
      </c>
      <c r="O46" s="231">
        <v>15938</v>
      </c>
      <c r="P46" s="230">
        <v>1919</v>
      </c>
      <c r="Q46" s="231">
        <v>1434</v>
      </c>
      <c r="R46" s="230">
        <f>SUM(N46:Q46)</f>
        <v>35258</v>
      </c>
      <c r="S46" s="233">
        <f>R46/$R$9</f>
        <v>0.019518854533657818</v>
      </c>
      <c r="T46" s="232">
        <v>12744</v>
      </c>
      <c r="U46" s="231">
        <v>12111</v>
      </c>
      <c r="V46" s="230">
        <v>1219</v>
      </c>
      <c r="W46" s="231">
        <v>1179</v>
      </c>
      <c r="X46" s="230">
        <f>SUM(T46:W46)</f>
        <v>27253</v>
      </c>
      <c r="Y46" s="229">
        <f>IF(ISERROR(R46/X46-1),"         /0",IF(R46/X46&gt;5,"  *  ",(R46/X46-1)))</f>
        <v>0.2937291307379004</v>
      </c>
    </row>
    <row r="47" spans="1:25" s="221" customFormat="1" ht="19.5" customHeight="1">
      <c r="A47" s="236" t="s">
        <v>180</v>
      </c>
      <c r="B47" s="234">
        <v>3980</v>
      </c>
      <c r="C47" s="231">
        <v>2655</v>
      </c>
      <c r="D47" s="230">
        <v>0</v>
      </c>
      <c r="E47" s="231">
        <v>0</v>
      </c>
      <c r="F47" s="230">
        <f>SUM(B47:E47)</f>
        <v>6635</v>
      </c>
      <c r="G47" s="233">
        <f>F47/$F$9</f>
        <v>0.011113214088909062</v>
      </c>
      <c r="H47" s="234">
        <v>8133</v>
      </c>
      <c r="I47" s="231">
        <v>7765</v>
      </c>
      <c r="J47" s="230"/>
      <c r="K47" s="231"/>
      <c r="L47" s="230">
        <f>SUM(H47:K47)</f>
        <v>15898</v>
      </c>
      <c r="M47" s="235">
        <f>IF(ISERROR(F47/L47-1),"         /0",(F47/L47-1))</f>
        <v>-0.5826519059001132</v>
      </c>
      <c r="N47" s="234">
        <v>11441</v>
      </c>
      <c r="O47" s="231">
        <v>9278</v>
      </c>
      <c r="P47" s="230"/>
      <c r="Q47" s="231"/>
      <c r="R47" s="230">
        <f>SUM(N47:Q47)</f>
        <v>20719</v>
      </c>
      <c r="S47" s="233">
        <f>R47/$R$9</f>
        <v>0.011470053522118563</v>
      </c>
      <c r="T47" s="232">
        <v>25835</v>
      </c>
      <c r="U47" s="231">
        <v>24834</v>
      </c>
      <c r="V47" s="230"/>
      <c r="W47" s="231"/>
      <c r="X47" s="230">
        <f>SUM(T47:W47)</f>
        <v>50669</v>
      </c>
      <c r="Y47" s="229">
        <f>IF(ISERROR(R47/X47-1),"         /0",IF(R47/X47&gt;5,"  *  ",(R47/X47-1)))</f>
        <v>-0.59109119974738</v>
      </c>
    </row>
    <row r="48" spans="1:25" s="221" customFormat="1" ht="19.5" customHeight="1">
      <c r="A48" s="236" t="s">
        <v>187</v>
      </c>
      <c r="B48" s="234">
        <v>2922</v>
      </c>
      <c r="C48" s="231">
        <v>2914</v>
      </c>
      <c r="D48" s="230">
        <v>0</v>
      </c>
      <c r="E48" s="231">
        <v>0</v>
      </c>
      <c r="F48" s="230">
        <f>SUM(B48:E48)</f>
        <v>5836</v>
      </c>
      <c r="G48" s="233">
        <f>F48/$F$9</f>
        <v>0.009774938571646314</v>
      </c>
      <c r="H48" s="234">
        <v>2314</v>
      </c>
      <c r="I48" s="231">
        <v>2735</v>
      </c>
      <c r="J48" s="230"/>
      <c r="K48" s="231"/>
      <c r="L48" s="230">
        <f>SUM(H48:K48)</f>
        <v>5049</v>
      </c>
      <c r="M48" s="235">
        <f>IF(ISERROR(F48/L48-1),"         /0",(F48/L48-1))</f>
        <v>0.15587244999009697</v>
      </c>
      <c r="N48" s="234">
        <v>8090</v>
      </c>
      <c r="O48" s="231">
        <v>8882</v>
      </c>
      <c r="P48" s="230"/>
      <c r="Q48" s="231"/>
      <c r="R48" s="230">
        <f>SUM(N48:Q48)</f>
        <v>16972</v>
      </c>
      <c r="S48" s="233">
        <f>R48/$R$9</f>
        <v>0.009395711587306156</v>
      </c>
      <c r="T48" s="232">
        <v>7167</v>
      </c>
      <c r="U48" s="231">
        <v>7705</v>
      </c>
      <c r="V48" s="230"/>
      <c r="W48" s="231"/>
      <c r="X48" s="230">
        <f>SUM(T48:W48)</f>
        <v>14872</v>
      </c>
      <c r="Y48" s="229">
        <f>IF(ISERROR(R48/X48-1),"         /0",IF(R48/X48&gt;5,"  *  ",(R48/X48-1)))</f>
        <v>0.14120494889725665</v>
      </c>
    </row>
    <row r="49" spans="1:25" s="221" customFormat="1" ht="19.5" customHeight="1">
      <c r="A49" s="236" t="s">
        <v>189</v>
      </c>
      <c r="B49" s="234">
        <v>1817</v>
      </c>
      <c r="C49" s="231">
        <v>1222</v>
      </c>
      <c r="D49" s="230">
        <v>0</v>
      </c>
      <c r="E49" s="231">
        <v>0</v>
      </c>
      <c r="F49" s="230">
        <f>SUM(B49:E49)</f>
        <v>3039</v>
      </c>
      <c r="G49" s="233">
        <f>F49/$F$9</f>
        <v>0.005090136792192109</v>
      </c>
      <c r="H49" s="234"/>
      <c r="I49" s="231"/>
      <c r="J49" s="230"/>
      <c r="K49" s="231"/>
      <c r="L49" s="230">
        <f>SUM(H49:K49)</f>
        <v>0</v>
      </c>
      <c r="M49" s="235" t="str">
        <f>IF(ISERROR(F49/L49-1),"         /0",(F49/L49-1))</f>
        <v>         /0</v>
      </c>
      <c r="N49" s="234">
        <v>3944</v>
      </c>
      <c r="O49" s="231">
        <v>3220</v>
      </c>
      <c r="P49" s="230"/>
      <c r="Q49" s="231"/>
      <c r="R49" s="230">
        <f>SUM(N49:Q49)</f>
        <v>7164</v>
      </c>
      <c r="S49" s="233">
        <f>R49/$R$9</f>
        <v>0.003965995628768637</v>
      </c>
      <c r="T49" s="232"/>
      <c r="U49" s="231"/>
      <c r="V49" s="230"/>
      <c r="W49" s="231"/>
      <c r="X49" s="230">
        <f>SUM(T49:W49)</f>
        <v>0</v>
      </c>
      <c r="Y49" s="229" t="str">
        <f>IF(ISERROR(R49/X49-1),"         /0",IF(R49/X49&gt;5,"  *  ",(R49/X49-1)))</f>
        <v>         /0</v>
      </c>
    </row>
    <row r="50" spans="1:25" s="221" customFormat="1" ht="19.5" customHeight="1" thickBot="1">
      <c r="A50" s="236" t="s">
        <v>162</v>
      </c>
      <c r="B50" s="234">
        <v>198</v>
      </c>
      <c r="C50" s="231">
        <v>0</v>
      </c>
      <c r="D50" s="230">
        <v>99</v>
      </c>
      <c r="E50" s="231">
        <v>17</v>
      </c>
      <c r="F50" s="230">
        <f t="shared" si="8"/>
        <v>314</v>
      </c>
      <c r="G50" s="233">
        <f t="shared" si="9"/>
        <v>0.0005259305537177762</v>
      </c>
      <c r="H50" s="234">
        <v>293</v>
      </c>
      <c r="I50" s="231">
        <v>16</v>
      </c>
      <c r="J50" s="230">
        <v>55</v>
      </c>
      <c r="K50" s="231">
        <v>51</v>
      </c>
      <c r="L50" s="230">
        <f t="shared" si="10"/>
        <v>415</v>
      </c>
      <c r="M50" s="235">
        <f t="shared" si="11"/>
        <v>-0.24337349397590358</v>
      </c>
      <c r="N50" s="234">
        <v>607</v>
      </c>
      <c r="O50" s="231">
        <v>0</v>
      </c>
      <c r="P50" s="230">
        <v>237</v>
      </c>
      <c r="Q50" s="231">
        <v>96</v>
      </c>
      <c r="R50" s="230">
        <f t="shared" si="12"/>
        <v>940</v>
      </c>
      <c r="S50" s="233">
        <f t="shared" si="13"/>
        <v>0.0005203846860751701</v>
      </c>
      <c r="T50" s="232">
        <v>1403</v>
      </c>
      <c r="U50" s="231">
        <v>609</v>
      </c>
      <c r="V50" s="230">
        <v>299</v>
      </c>
      <c r="W50" s="231">
        <v>229</v>
      </c>
      <c r="X50" s="230">
        <f t="shared" si="14"/>
        <v>2540</v>
      </c>
      <c r="Y50" s="229">
        <f t="shared" si="15"/>
        <v>-0.6299212598425197</v>
      </c>
    </row>
    <row r="51" spans="1:25" s="285" customFormat="1" ht="19.5" customHeight="1">
      <c r="A51" s="294" t="s">
        <v>57</v>
      </c>
      <c r="B51" s="291">
        <f>SUM(B52:B58)</f>
        <v>5558</v>
      </c>
      <c r="C51" s="290">
        <f>SUM(C52:C58)</f>
        <v>4524</v>
      </c>
      <c r="D51" s="289">
        <f>SUM(D52:D58)</f>
        <v>153</v>
      </c>
      <c r="E51" s="290">
        <f>SUM(E52:E58)</f>
        <v>155</v>
      </c>
      <c r="F51" s="289">
        <f t="shared" si="8"/>
        <v>10390</v>
      </c>
      <c r="G51" s="292">
        <f t="shared" si="9"/>
        <v>0.017402606538623234</v>
      </c>
      <c r="H51" s="291">
        <f>SUM(H52:H58)</f>
        <v>4132</v>
      </c>
      <c r="I51" s="290">
        <f>SUM(I52:I58)</f>
        <v>4268</v>
      </c>
      <c r="J51" s="289">
        <f>SUM(J52:J58)</f>
        <v>25</v>
      </c>
      <c r="K51" s="290">
        <f>SUM(K52:K58)</f>
        <v>53</v>
      </c>
      <c r="L51" s="289">
        <f t="shared" si="10"/>
        <v>8478</v>
      </c>
      <c r="M51" s="293">
        <f t="shared" si="11"/>
        <v>0.22552488794527004</v>
      </c>
      <c r="N51" s="291">
        <f>SUM(N52:N58)</f>
        <v>16497</v>
      </c>
      <c r="O51" s="290">
        <f>SUM(O52:O58)</f>
        <v>14971</v>
      </c>
      <c r="P51" s="289">
        <f>SUM(P52:P58)</f>
        <v>344</v>
      </c>
      <c r="Q51" s="290">
        <f>SUM(Q52:Q58)</f>
        <v>305</v>
      </c>
      <c r="R51" s="289">
        <f t="shared" si="12"/>
        <v>32117</v>
      </c>
      <c r="S51" s="292">
        <f t="shared" si="13"/>
        <v>0.017779994641144936</v>
      </c>
      <c r="T51" s="291">
        <f>SUM(T52:T58)</f>
        <v>14666</v>
      </c>
      <c r="U51" s="290">
        <f>SUM(U52:U58)</f>
        <v>14661</v>
      </c>
      <c r="V51" s="289">
        <f>SUM(V52:V58)</f>
        <v>421</v>
      </c>
      <c r="W51" s="290">
        <f>SUM(W52:W58)</f>
        <v>490</v>
      </c>
      <c r="X51" s="289">
        <f t="shared" si="14"/>
        <v>30238</v>
      </c>
      <c r="Y51" s="286">
        <f t="shared" si="15"/>
        <v>0.06214035319796274</v>
      </c>
    </row>
    <row r="52" spans="1:25" ht="19.5" customHeight="1">
      <c r="A52" s="236" t="s">
        <v>149</v>
      </c>
      <c r="B52" s="234">
        <v>3581</v>
      </c>
      <c r="C52" s="231">
        <v>3159</v>
      </c>
      <c r="D52" s="230">
        <v>145</v>
      </c>
      <c r="E52" s="231">
        <v>145</v>
      </c>
      <c r="F52" s="230">
        <f t="shared" si="8"/>
        <v>7030</v>
      </c>
      <c r="G52" s="233">
        <f t="shared" si="9"/>
        <v>0.011774814626229195</v>
      </c>
      <c r="H52" s="234">
        <v>2359</v>
      </c>
      <c r="I52" s="231">
        <v>2420</v>
      </c>
      <c r="J52" s="230">
        <v>7</v>
      </c>
      <c r="K52" s="231"/>
      <c r="L52" s="230">
        <f t="shared" si="10"/>
        <v>4786</v>
      </c>
      <c r="M52" s="235">
        <f t="shared" si="11"/>
        <v>0.4688675302966987</v>
      </c>
      <c r="N52" s="234">
        <v>10510</v>
      </c>
      <c r="O52" s="231">
        <v>10000</v>
      </c>
      <c r="P52" s="230">
        <v>326</v>
      </c>
      <c r="Q52" s="231">
        <v>293</v>
      </c>
      <c r="R52" s="230">
        <f t="shared" si="12"/>
        <v>21129</v>
      </c>
      <c r="S52" s="233">
        <f t="shared" si="13"/>
        <v>0.011697029821364117</v>
      </c>
      <c r="T52" s="232">
        <v>8277</v>
      </c>
      <c r="U52" s="231">
        <v>8118</v>
      </c>
      <c r="V52" s="230">
        <v>144</v>
      </c>
      <c r="W52" s="231">
        <v>160</v>
      </c>
      <c r="X52" s="230">
        <f t="shared" si="14"/>
        <v>16699</v>
      </c>
      <c r="Y52" s="229">
        <f t="shared" si="15"/>
        <v>0.2652853464279299</v>
      </c>
    </row>
    <row r="53" spans="1:25" ht="19.5" customHeight="1">
      <c r="A53" s="236" t="s">
        <v>192</v>
      </c>
      <c r="B53" s="234">
        <v>578</v>
      </c>
      <c r="C53" s="231">
        <v>437</v>
      </c>
      <c r="D53" s="230">
        <v>0</v>
      </c>
      <c r="E53" s="231">
        <v>0</v>
      </c>
      <c r="F53" s="230">
        <f t="shared" si="8"/>
        <v>1015</v>
      </c>
      <c r="G53" s="233">
        <f t="shared" si="9"/>
        <v>0.001700062140202366</v>
      </c>
      <c r="H53" s="234"/>
      <c r="I53" s="231"/>
      <c r="J53" s="230"/>
      <c r="K53" s="231"/>
      <c r="L53" s="230">
        <f t="shared" si="10"/>
        <v>0</v>
      </c>
      <c r="M53" s="235" t="str">
        <f t="shared" si="11"/>
        <v>         /0</v>
      </c>
      <c r="N53" s="234">
        <v>1785</v>
      </c>
      <c r="O53" s="231">
        <v>1518</v>
      </c>
      <c r="P53" s="230"/>
      <c r="Q53" s="231"/>
      <c r="R53" s="230">
        <f t="shared" si="12"/>
        <v>3303</v>
      </c>
      <c r="S53" s="233">
        <f t="shared" si="13"/>
        <v>0.001828543210751369</v>
      </c>
      <c r="T53" s="232"/>
      <c r="U53" s="231"/>
      <c r="V53" s="230"/>
      <c r="W53" s="231"/>
      <c r="X53" s="230">
        <f t="shared" si="14"/>
        <v>0</v>
      </c>
      <c r="Y53" s="229" t="str">
        <f t="shared" si="15"/>
        <v>         /0</v>
      </c>
    </row>
    <row r="54" spans="1:25" ht="19.5" customHeight="1">
      <c r="A54" s="236" t="s">
        <v>325</v>
      </c>
      <c r="B54" s="234">
        <v>439</v>
      </c>
      <c r="C54" s="231">
        <v>367</v>
      </c>
      <c r="D54" s="230">
        <v>0</v>
      </c>
      <c r="E54" s="231">
        <v>0</v>
      </c>
      <c r="F54" s="230">
        <f>SUM(B54:E54)</f>
        <v>806</v>
      </c>
      <c r="G54" s="233">
        <f>F54/$F$9</f>
        <v>0.0013500000837469034</v>
      </c>
      <c r="H54" s="234">
        <v>257</v>
      </c>
      <c r="I54" s="231">
        <v>278</v>
      </c>
      <c r="J54" s="230">
        <v>0</v>
      </c>
      <c r="K54" s="231">
        <v>0</v>
      </c>
      <c r="L54" s="230">
        <f>SUM(H54:K54)</f>
        <v>535</v>
      </c>
      <c r="M54" s="235">
        <f>IF(ISERROR(F54/L54-1),"         /0",(F54/L54-1))</f>
        <v>0.5065420560747664</v>
      </c>
      <c r="N54" s="234">
        <v>1295</v>
      </c>
      <c r="O54" s="231">
        <v>1548</v>
      </c>
      <c r="P54" s="230"/>
      <c r="Q54" s="231"/>
      <c r="R54" s="230">
        <f>SUM(N54:Q54)</f>
        <v>2843</v>
      </c>
      <c r="S54" s="233">
        <f>R54/$R$9</f>
        <v>0.001573886875012456</v>
      </c>
      <c r="T54" s="232">
        <v>1316</v>
      </c>
      <c r="U54" s="231">
        <v>1609</v>
      </c>
      <c r="V54" s="230">
        <v>0</v>
      </c>
      <c r="W54" s="231">
        <v>0</v>
      </c>
      <c r="X54" s="230">
        <f>SUM(T54:W54)</f>
        <v>2925</v>
      </c>
      <c r="Y54" s="229">
        <f>IF(ISERROR(R54/X54-1),"         /0",IF(R54/X54&gt;5,"  *  ",(R54/X54-1)))</f>
        <v>-0.028034188034188</v>
      </c>
    </row>
    <row r="55" spans="1:25" ht="19.5" customHeight="1">
      <c r="A55" s="236" t="s">
        <v>180</v>
      </c>
      <c r="B55" s="234">
        <v>449</v>
      </c>
      <c r="C55" s="231">
        <v>135</v>
      </c>
      <c r="D55" s="230">
        <v>0</v>
      </c>
      <c r="E55" s="231">
        <v>0</v>
      </c>
      <c r="F55" s="230">
        <f t="shared" si="8"/>
        <v>584</v>
      </c>
      <c r="G55" s="233">
        <f t="shared" si="9"/>
        <v>0.0009781638323922972</v>
      </c>
      <c r="H55" s="234">
        <v>489</v>
      </c>
      <c r="I55" s="231">
        <v>686</v>
      </c>
      <c r="J55" s="230"/>
      <c r="K55" s="231"/>
      <c r="L55" s="230">
        <f t="shared" si="10"/>
        <v>1175</v>
      </c>
      <c r="M55" s="235">
        <f t="shared" si="11"/>
        <v>-0.5029787234042553</v>
      </c>
      <c r="N55" s="234">
        <v>1117</v>
      </c>
      <c r="O55" s="231">
        <v>319</v>
      </c>
      <c r="P55" s="230"/>
      <c r="Q55" s="231"/>
      <c r="R55" s="230">
        <f t="shared" si="12"/>
        <v>1436</v>
      </c>
      <c r="S55" s="233">
        <f t="shared" si="13"/>
        <v>0.0007949706480893025</v>
      </c>
      <c r="T55" s="232">
        <v>1739</v>
      </c>
      <c r="U55" s="231">
        <v>1806</v>
      </c>
      <c r="V55" s="230"/>
      <c r="W55" s="231"/>
      <c r="X55" s="230">
        <f t="shared" si="14"/>
        <v>3545</v>
      </c>
      <c r="Y55" s="229">
        <f t="shared" si="15"/>
        <v>-0.5949224259520451</v>
      </c>
    </row>
    <row r="56" spans="1:25" ht="19.5" customHeight="1">
      <c r="A56" s="236" t="s">
        <v>151</v>
      </c>
      <c r="B56" s="234">
        <v>295</v>
      </c>
      <c r="C56" s="231">
        <v>246</v>
      </c>
      <c r="D56" s="230">
        <v>0</v>
      </c>
      <c r="E56" s="231">
        <v>0</v>
      </c>
      <c r="F56" s="230">
        <f>SUM(B56:E56)</f>
        <v>541</v>
      </c>
      <c r="G56" s="233">
        <f>F56/$F$9</f>
        <v>0.000906141495418207</v>
      </c>
      <c r="H56" s="234">
        <v>285</v>
      </c>
      <c r="I56" s="231">
        <v>152</v>
      </c>
      <c r="J56" s="230"/>
      <c r="K56" s="231"/>
      <c r="L56" s="230">
        <f>SUM(H56:K56)</f>
        <v>437</v>
      </c>
      <c r="M56" s="235">
        <f>IF(ISERROR(F56/L56-1),"         /0",(F56/L56-1))</f>
        <v>0.2379862700228832</v>
      </c>
      <c r="N56" s="234">
        <v>841</v>
      </c>
      <c r="O56" s="231">
        <v>858</v>
      </c>
      <c r="P56" s="230"/>
      <c r="Q56" s="231"/>
      <c r="R56" s="230">
        <f>SUM(N56:Q56)</f>
        <v>1699</v>
      </c>
      <c r="S56" s="233">
        <f>R56/$R$9</f>
        <v>0.0009405676400443767</v>
      </c>
      <c r="T56" s="232">
        <v>947</v>
      </c>
      <c r="U56" s="231">
        <v>789</v>
      </c>
      <c r="V56" s="230"/>
      <c r="W56" s="231"/>
      <c r="X56" s="230">
        <f>SUM(T56:W56)</f>
        <v>1736</v>
      </c>
      <c r="Y56" s="229">
        <f>IF(ISERROR(R56/X56-1),"         /0",IF(R56/X56&gt;5,"  *  ",(R56/X56-1)))</f>
        <v>-0.02131336405529949</v>
      </c>
    </row>
    <row r="57" spans="1:25" ht="19.5" customHeight="1">
      <c r="A57" s="236" t="s">
        <v>326</v>
      </c>
      <c r="B57" s="234">
        <v>197</v>
      </c>
      <c r="C57" s="231">
        <v>180</v>
      </c>
      <c r="D57" s="230">
        <v>0</v>
      </c>
      <c r="E57" s="231">
        <v>0</v>
      </c>
      <c r="F57" s="230">
        <f t="shared" si="8"/>
        <v>377</v>
      </c>
      <c r="G57" s="233">
        <f t="shared" si="9"/>
        <v>0.0006314516520751645</v>
      </c>
      <c r="H57" s="234">
        <v>210</v>
      </c>
      <c r="I57" s="231">
        <v>209</v>
      </c>
      <c r="J57" s="230"/>
      <c r="K57" s="231"/>
      <c r="L57" s="230">
        <f t="shared" si="10"/>
        <v>419</v>
      </c>
      <c r="M57" s="235">
        <f t="shared" si="11"/>
        <v>-0.10023866348448685</v>
      </c>
      <c r="N57" s="234">
        <v>886</v>
      </c>
      <c r="O57" s="231">
        <v>728</v>
      </c>
      <c r="P57" s="230"/>
      <c r="Q57" s="231"/>
      <c r="R57" s="230">
        <f t="shared" si="12"/>
        <v>1614</v>
      </c>
      <c r="S57" s="233">
        <f t="shared" si="13"/>
        <v>0.0008935115780056644</v>
      </c>
      <c r="T57" s="232">
        <v>385</v>
      </c>
      <c r="U57" s="231">
        <v>381</v>
      </c>
      <c r="V57" s="230">
        <v>234</v>
      </c>
      <c r="W57" s="231">
        <v>192</v>
      </c>
      <c r="X57" s="230">
        <f t="shared" si="14"/>
        <v>1192</v>
      </c>
      <c r="Y57" s="229">
        <f t="shared" si="15"/>
        <v>0.3540268456375839</v>
      </c>
    </row>
    <row r="58" spans="1:25" ht="19.5" customHeight="1" thickBot="1">
      <c r="A58" s="236" t="s">
        <v>162</v>
      </c>
      <c r="B58" s="234">
        <v>19</v>
      </c>
      <c r="C58" s="231">
        <v>0</v>
      </c>
      <c r="D58" s="230">
        <v>8</v>
      </c>
      <c r="E58" s="231">
        <v>10</v>
      </c>
      <c r="F58" s="230">
        <f t="shared" si="8"/>
        <v>37</v>
      </c>
      <c r="G58" s="233">
        <f t="shared" si="9"/>
        <v>6.197270855910102E-05</v>
      </c>
      <c r="H58" s="234">
        <v>532</v>
      </c>
      <c r="I58" s="231">
        <v>523</v>
      </c>
      <c r="J58" s="230">
        <v>18</v>
      </c>
      <c r="K58" s="231">
        <v>53</v>
      </c>
      <c r="L58" s="230">
        <f t="shared" si="10"/>
        <v>1126</v>
      </c>
      <c r="M58" s="235">
        <f t="shared" si="11"/>
        <v>-0.9671403197158082</v>
      </c>
      <c r="N58" s="234">
        <v>63</v>
      </c>
      <c r="O58" s="231">
        <v>0</v>
      </c>
      <c r="P58" s="230">
        <v>18</v>
      </c>
      <c r="Q58" s="231">
        <v>12</v>
      </c>
      <c r="R58" s="230">
        <f t="shared" si="12"/>
        <v>93</v>
      </c>
      <c r="S58" s="233">
        <f t="shared" si="13"/>
        <v>5.148486787764981E-05</v>
      </c>
      <c r="T58" s="232">
        <v>2002</v>
      </c>
      <c r="U58" s="231">
        <v>1958</v>
      </c>
      <c r="V58" s="230">
        <v>43</v>
      </c>
      <c r="W58" s="231">
        <v>138</v>
      </c>
      <c r="X58" s="230">
        <f t="shared" si="14"/>
        <v>4141</v>
      </c>
      <c r="Y58" s="229">
        <f t="shared" si="15"/>
        <v>-0.9775416566046848</v>
      </c>
    </row>
    <row r="59" spans="1:25" s="221" customFormat="1" ht="19.5" customHeight="1" thickBot="1">
      <c r="A59" s="281" t="s">
        <v>56</v>
      </c>
      <c r="B59" s="278">
        <v>1003</v>
      </c>
      <c r="C59" s="277">
        <v>120</v>
      </c>
      <c r="D59" s="276">
        <v>2432</v>
      </c>
      <c r="E59" s="277">
        <v>1937</v>
      </c>
      <c r="F59" s="276">
        <f t="shared" si="8"/>
        <v>5492</v>
      </c>
      <c r="G59" s="279">
        <f t="shared" si="9"/>
        <v>0.00919875987585359</v>
      </c>
      <c r="H59" s="278">
        <v>896</v>
      </c>
      <c r="I59" s="277">
        <v>145</v>
      </c>
      <c r="J59" s="276">
        <v>3</v>
      </c>
      <c r="K59" s="277">
        <v>8</v>
      </c>
      <c r="L59" s="276">
        <f t="shared" si="10"/>
        <v>1052</v>
      </c>
      <c r="M59" s="280">
        <f t="shared" si="11"/>
        <v>4.220532319391635</v>
      </c>
      <c r="N59" s="278">
        <v>3138</v>
      </c>
      <c r="O59" s="277">
        <v>285</v>
      </c>
      <c r="P59" s="276">
        <v>4699</v>
      </c>
      <c r="Q59" s="277">
        <v>4014</v>
      </c>
      <c r="R59" s="276">
        <f t="shared" si="12"/>
        <v>12136</v>
      </c>
      <c r="S59" s="279">
        <f t="shared" si="13"/>
        <v>0.006718498457668367</v>
      </c>
      <c r="T59" s="278">
        <v>3244</v>
      </c>
      <c r="U59" s="277">
        <v>654</v>
      </c>
      <c r="V59" s="276">
        <v>1803</v>
      </c>
      <c r="W59" s="277">
        <v>1854</v>
      </c>
      <c r="X59" s="276">
        <f t="shared" si="14"/>
        <v>7555</v>
      </c>
      <c r="Y59" s="273">
        <f t="shared" si="15"/>
        <v>0.6063534083388484</v>
      </c>
    </row>
    <row r="60" ht="15" thickTop="1">
      <c r="A60" s="95" t="s">
        <v>43</v>
      </c>
    </row>
    <row r="61" ht="14.25">
      <c r="A61" s="95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0:Y65536 M60:M65536 Y3 M3">
    <cfRule type="cellIs" priority="2" dxfId="80" operator="lessThan" stopIfTrue="1">
      <formula>0</formula>
    </cfRule>
  </conditionalFormatting>
  <conditionalFormatting sqref="Y9:Y59 M9:M59">
    <cfRule type="cellIs" priority="3" dxfId="80" operator="lessThan" stopIfTrue="1">
      <formula>0</formula>
    </cfRule>
    <cfRule type="cellIs" priority="4" dxfId="82" operator="greaterThanOrEqual" stopIfTrue="1">
      <formula>0</formula>
    </cfRule>
  </conditionalFormatting>
  <conditionalFormatting sqref="M5:M8 Y5:Y8">
    <cfRule type="cellIs" priority="1" dxfId="8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5"/>
  <sheetViews>
    <sheetView showGridLines="0" zoomScale="85" zoomScaleNormal="85" zoomScalePageLayoutView="0" workbookViewId="0" topLeftCell="A1">
      <selection activeCell="W1" sqref="W1"/>
    </sheetView>
  </sheetViews>
  <sheetFormatPr defaultColWidth="8.00390625" defaultRowHeight="15"/>
  <cols>
    <col min="1" max="1" width="18.140625" style="129" customWidth="1"/>
    <col min="2" max="2" width="8.28125" style="129" customWidth="1"/>
    <col min="3" max="3" width="9.7109375" style="129" bestFit="1" customWidth="1"/>
    <col min="4" max="4" width="8.00390625" style="129" bestFit="1" customWidth="1"/>
    <col min="5" max="5" width="9.140625" style="129" customWidth="1"/>
    <col min="6" max="6" width="8.57421875" style="129" bestFit="1" customWidth="1"/>
    <col min="7" max="7" width="9.00390625" style="129" bestFit="1" customWidth="1"/>
    <col min="8" max="8" width="8.28125" style="129" customWidth="1"/>
    <col min="9" max="9" width="9.7109375" style="129" bestFit="1" customWidth="1"/>
    <col min="10" max="10" width="7.8515625" style="129" customWidth="1"/>
    <col min="11" max="11" width="9.00390625" style="129" customWidth="1"/>
    <col min="12" max="12" width="8.421875" style="129" customWidth="1"/>
    <col min="13" max="13" width="8.8515625" style="129" bestFit="1" customWidth="1"/>
    <col min="14" max="14" width="9.28125" style="129" bestFit="1" customWidth="1"/>
    <col min="15" max="15" width="9.421875" style="129" customWidth="1"/>
    <col min="16" max="16" width="8.00390625" style="129" customWidth="1"/>
    <col min="17" max="17" width="9.28125" style="129" customWidth="1"/>
    <col min="18" max="18" width="9.8515625" style="129" bestFit="1" customWidth="1"/>
    <col min="19" max="19" width="9.57421875" style="129" customWidth="1"/>
    <col min="20" max="20" width="10.140625" style="129" customWidth="1"/>
    <col min="21" max="21" width="9.421875" style="129" customWidth="1"/>
    <col min="22" max="22" width="8.57421875" style="129" bestFit="1" customWidth="1"/>
    <col min="23" max="23" width="9.00390625" style="129" customWidth="1"/>
    <col min="24" max="24" width="9.8515625" style="129" bestFit="1" customWidth="1"/>
    <col min="25" max="25" width="8.57421875" style="129" customWidth="1"/>
    <col min="26" max="16384" width="8.00390625" style="129" customWidth="1"/>
  </cols>
  <sheetData>
    <row r="1" spans="24:25" ht="18.75" thickBot="1">
      <c r="X1" s="556" t="s">
        <v>28</v>
      </c>
      <c r="Y1" s="557"/>
    </row>
    <row r="2" ht="5.25" customHeight="1" thickBot="1"/>
    <row r="3" spans="1:25" ht="24.75" customHeight="1" thickTop="1">
      <c r="A3" s="612" t="s">
        <v>70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4"/>
    </row>
    <row r="4" spans="1:25" ht="21" customHeight="1" thickBot="1">
      <c r="A4" s="623" t="s">
        <v>45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5"/>
    </row>
    <row r="5" spans="1:25" s="272" customFormat="1" ht="15.75" customHeight="1" thickBot="1" thickTop="1">
      <c r="A5" s="641" t="s">
        <v>62</v>
      </c>
      <c r="B5" s="629" t="s">
        <v>36</v>
      </c>
      <c r="C5" s="630"/>
      <c r="D5" s="630"/>
      <c r="E5" s="630"/>
      <c r="F5" s="630"/>
      <c r="G5" s="630"/>
      <c r="H5" s="630"/>
      <c r="I5" s="630"/>
      <c r="J5" s="631"/>
      <c r="K5" s="631"/>
      <c r="L5" s="631"/>
      <c r="M5" s="632"/>
      <c r="N5" s="629" t="s">
        <v>35</v>
      </c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3"/>
    </row>
    <row r="6" spans="1:25" s="169" customFormat="1" ht="26.25" customHeight="1" thickBot="1">
      <c r="A6" s="642"/>
      <c r="B6" s="638" t="s">
        <v>444</v>
      </c>
      <c r="C6" s="639"/>
      <c r="D6" s="639"/>
      <c r="E6" s="639"/>
      <c r="F6" s="639"/>
      <c r="G6" s="615" t="s">
        <v>34</v>
      </c>
      <c r="H6" s="638" t="s">
        <v>445</v>
      </c>
      <c r="I6" s="639"/>
      <c r="J6" s="639"/>
      <c r="K6" s="639"/>
      <c r="L6" s="639"/>
      <c r="M6" s="626" t="s">
        <v>33</v>
      </c>
      <c r="N6" s="638" t="s">
        <v>446</v>
      </c>
      <c r="O6" s="639"/>
      <c r="P6" s="639"/>
      <c r="Q6" s="639"/>
      <c r="R6" s="639"/>
      <c r="S6" s="615" t="s">
        <v>34</v>
      </c>
      <c r="T6" s="638" t="s">
        <v>447</v>
      </c>
      <c r="U6" s="639"/>
      <c r="V6" s="639"/>
      <c r="W6" s="639"/>
      <c r="X6" s="639"/>
      <c r="Y6" s="620" t="s">
        <v>33</v>
      </c>
    </row>
    <row r="7" spans="1:25" s="169" customFormat="1" ht="26.25" customHeight="1">
      <c r="A7" s="643"/>
      <c r="B7" s="555" t="s">
        <v>22</v>
      </c>
      <c r="C7" s="551"/>
      <c r="D7" s="550" t="s">
        <v>21</v>
      </c>
      <c r="E7" s="551"/>
      <c r="F7" s="640" t="s">
        <v>17</v>
      </c>
      <c r="G7" s="616"/>
      <c r="H7" s="555" t="s">
        <v>22</v>
      </c>
      <c r="I7" s="551"/>
      <c r="J7" s="550" t="s">
        <v>21</v>
      </c>
      <c r="K7" s="551"/>
      <c r="L7" s="640" t="s">
        <v>17</v>
      </c>
      <c r="M7" s="627"/>
      <c r="N7" s="555" t="s">
        <v>22</v>
      </c>
      <c r="O7" s="551"/>
      <c r="P7" s="550" t="s">
        <v>21</v>
      </c>
      <c r="Q7" s="551"/>
      <c r="R7" s="640" t="s">
        <v>17</v>
      </c>
      <c r="S7" s="616"/>
      <c r="T7" s="555" t="s">
        <v>22</v>
      </c>
      <c r="U7" s="551"/>
      <c r="V7" s="550" t="s">
        <v>21</v>
      </c>
      <c r="W7" s="551"/>
      <c r="X7" s="640" t="s">
        <v>17</v>
      </c>
      <c r="Y7" s="621"/>
    </row>
    <row r="8" spans="1:25" s="268" customFormat="1" ht="28.5" thickBot="1">
      <c r="A8" s="644"/>
      <c r="B8" s="271" t="s">
        <v>31</v>
      </c>
      <c r="C8" s="269" t="s">
        <v>30</v>
      </c>
      <c r="D8" s="270" t="s">
        <v>31</v>
      </c>
      <c r="E8" s="269" t="s">
        <v>30</v>
      </c>
      <c r="F8" s="611"/>
      <c r="G8" s="617"/>
      <c r="H8" s="271" t="s">
        <v>31</v>
      </c>
      <c r="I8" s="269" t="s">
        <v>30</v>
      </c>
      <c r="J8" s="270" t="s">
        <v>31</v>
      </c>
      <c r="K8" s="269" t="s">
        <v>30</v>
      </c>
      <c r="L8" s="611"/>
      <c r="M8" s="628"/>
      <c r="N8" s="271" t="s">
        <v>31</v>
      </c>
      <c r="O8" s="269" t="s">
        <v>30</v>
      </c>
      <c r="P8" s="270" t="s">
        <v>31</v>
      </c>
      <c r="Q8" s="269" t="s">
        <v>30</v>
      </c>
      <c r="R8" s="611"/>
      <c r="S8" s="617"/>
      <c r="T8" s="271" t="s">
        <v>31</v>
      </c>
      <c r="U8" s="269" t="s">
        <v>30</v>
      </c>
      <c r="V8" s="270" t="s">
        <v>31</v>
      </c>
      <c r="W8" s="269" t="s">
        <v>30</v>
      </c>
      <c r="X8" s="611"/>
      <c r="Y8" s="622"/>
    </row>
    <row r="9" spans="1:25" s="260" customFormat="1" ht="18" customHeight="1" thickBot="1" thickTop="1">
      <c r="A9" s="325" t="s">
        <v>24</v>
      </c>
      <c r="B9" s="323">
        <f>B10+B19+B32+B41+B48+B52</f>
        <v>25006.329999999998</v>
      </c>
      <c r="C9" s="322">
        <f>C10+C19+C32+C41+C48+C52</f>
        <v>18303.338</v>
      </c>
      <c r="D9" s="321">
        <f>D10+D19+D32+D41+D48+D52</f>
        <v>2637.681</v>
      </c>
      <c r="E9" s="322">
        <f>E10+E19+E32+E41+E48+E52</f>
        <v>1962.8159999999996</v>
      </c>
      <c r="F9" s="321">
        <f aca="true" t="shared" si="0" ref="F9:F52">SUM(B9:E9)</f>
        <v>47910.16499999999</v>
      </c>
      <c r="G9" s="324">
        <f aca="true" t="shared" si="1" ref="G9:G52">F9/$F$9</f>
        <v>1</v>
      </c>
      <c r="H9" s="323">
        <f>H10+H19+H32+H41+H48+H52</f>
        <v>23566.403000000002</v>
      </c>
      <c r="I9" s="322">
        <f>I10+I19+I32+I41+I48+I52</f>
        <v>16399.866</v>
      </c>
      <c r="J9" s="321">
        <f>J10+J19+J32+J41+J48+J52</f>
        <v>3112.645</v>
      </c>
      <c r="K9" s="322">
        <f>K10+K19+K32+K41+K48+K52</f>
        <v>1787.944</v>
      </c>
      <c r="L9" s="321">
        <f aca="true" t="shared" si="2" ref="L9:L52">SUM(H9:K9)</f>
        <v>44866.858</v>
      </c>
      <c r="M9" s="449">
        <f>IF(ISERROR(F9/L9-1),"         /0",(F9/L9-1))</f>
        <v>0.06782973302922146</v>
      </c>
      <c r="N9" s="323">
        <f>N10+N19+N32+N41+N48+N52</f>
        <v>76691.71899999998</v>
      </c>
      <c r="O9" s="322">
        <f>O10+O19+O32+O41+O48+O52</f>
        <v>48392.234</v>
      </c>
      <c r="P9" s="321">
        <f>P10+P19+P32+P41+P48+P52</f>
        <v>7088.337</v>
      </c>
      <c r="Q9" s="322">
        <f>Q10+Q19+Q32+Q41+Q48+Q52</f>
        <v>4245.061000000001</v>
      </c>
      <c r="R9" s="321">
        <f aca="true" t="shared" si="3" ref="R9:R52">SUM(N9:Q9)</f>
        <v>136417.35099999997</v>
      </c>
      <c r="S9" s="324">
        <f aca="true" t="shared" si="4" ref="S9:S52">R9/$R$9</f>
        <v>1</v>
      </c>
      <c r="T9" s="323">
        <f>T10+T19+T32+T41+T48+T52</f>
        <v>70624.869</v>
      </c>
      <c r="U9" s="322">
        <f>U10+U19+U32+U41+U48+U52</f>
        <v>45794.1</v>
      </c>
      <c r="V9" s="321">
        <f>V10+V19+V32+V41+V48+V52</f>
        <v>11849.322</v>
      </c>
      <c r="W9" s="322">
        <f>W10+W19+W32+W41+W48+W52</f>
        <v>6286.789</v>
      </c>
      <c r="X9" s="321">
        <f aca="true" t="shared" si="5" ref="X9:X52">SUM(T9:W9)</f>
        <v>134555.08000000002</v>
      </c>
      <c r="Y9" s="320">
        <f>IF(ISERROR(R9/X9-1),"         /0",(R9/X9-1))</f>
        <v>0.013840213242041433</v>
      </c>
    </row>
    <row r="10" spans="1:25" s="237" customFormat="1" ht="19.5" customHeight="1" thickTop="1">
      <c r="A10" s="319" t="s">
        <v>61</v>
      </c>
      <c r="B10" s="316">
        <f>SUM(B11:B18)</f>
        <v>15107.173999999999</v>
      </c>
      <c r="C10" s="315">
        <f>SUM(C11:C18)</f>
        <v>8965.18</v>
      </c>
      <c r="D10" s="314">
        <f>SUM(D11:D18)</f>
        <v>2636.348</v>
      </c>
      <c r="E10" s="315">
        <f>SUM(E11:E18)</f>
        <v>1599.1469999999997</v>
      </c>
      <c r="F10" s="314">
        <f t="shared" si="0"/>
        <v>28307.849</v>
      </c>
      <c r="G10" s="317">
        <f t="shared" si="1"/>
        <v>0.590852671870364</v>
      </c>
      <c r="H10" s="316">
        <f>SUM(H11:H18)</f>
        <v>14696.19</v>
      </c>
      <c r="I10" s="315">
        <f>SUM(I11:I18)</f>
        <v>7943.273999999999</v>
      </c>
      <c r="J10" s="314">
        <f>SUM(J11:J18)</f>
        <v>2495.433</v>
      </c>
      <c r="K10" s="315">
        <f>SUM(K11:K18)</f>
        <v>1532.988</v>
      </c>
      <c r="L10" s="314">
        <f t="shared" si="2"/>
        <v>26667.885000000002</v>
      </c>
      <c r="M10" s="318">
        <f aca="true" t="shared" si="6" ref="M10:M37">IF(ISERROR(F10/L10-1),"         /0",(F10/L10-1))</f>
        <v>0.06149584040879108</v>
      </c>
      <c r="N10" s="316">
        <f>SUM(N11:N18)</f>
        <v>49438.043</v>
      </c>
      <c r="O10" s="315">
        <f>SUM(O11:O18)</f>
        <v>24553.781000000003</v>
      </c>
      <c r="P10" s="314">
        <f>SUM(P11:P18)</f>
        <v>6931.202</v>
      </c>
      <c r="Q10" s="315">
        <f>SUM(Q11:Q18)</f>
        <v>3060.0839999999994</v>
      </c>
      <c r="R10" s="314">
        <f t="shared" si="3"/>
        <v>83983.11</v>
      </c>
      <c r="S10" s="317">
        <f t="shared" si="4"/>
        <v>0.6156336373955834</v>
      </c>
      <c r="T10" s="316">
        <f>SUM(T11:T18)</f>
        <v>44388.039</v>
      </c>
      <c r="U10" s="315">
        <f>SUM(U11:U18)</f>
        <v>21015.042999999998</v>
      </c>
      <c r="V10" s="314">
        <f>SUM(V11:V18)</f>
        <v>10473.723</v>
      </c>
      <c r="W10" s="315">
        <f>SUM(W11:W18)</f>
        <v>5376.197</v>
      </c>
      <c r="X10" s="314">
        <f t="shared" si="5"/>
        <v>81253.002</v>
      </c>
      <c r="Y10" s="313">
        <f aca="true" t="shared" si="7" ref="Y10:Y52">IF(ISERROR(R10/X10-1),"         /0",IF(R10/X10&gt;5,"  *  ",(R10/X10-1)))</f>
        <v>0.0336000877850644</v>
      </c>
    </row>
    <row r="11" spans="1:25" ht="19.5" customHeight="1">
      <c r="A11" s="236" t="s">
        <v>249</v>
      </c>
      <c r="B11" s="234">
        <v>10446.822</v>
      </c>
      <c r="C11" s="231">
        <v>6494.671</v>
      </c>
      <c r="D11" s="230">
        <v>1758.8310000000001</v>
      </c>
      <c r="E11" s="231">
        <v>1443.3919999999998</v>
      </c>
      <c r="F11" s="230">
        <f t="shared" si="0"/>
        <v>20143.716</v>
      </c>
      <c r="G11" s="233">
        <f t="shared" si="1"/>
        <v>0.4204476440438058</v>
      </c>
      <c r="H11" s="234">
        <v>10212.055</v>
      </c>
      <c r="I11" s="231">
        <v>5646.994999999999</v>
      </c>
      <c r="J11" s="230">
        <v>1790.409</v>
      </c>
      <c r="K11" s="231">
        <v>1417.128</v>
      </c>
      <c r="L11" s="230">
        <f t="shared" si="2"/>
        <v>19066.587</v>
      </c>
      <c r="M11" s="235">
        <f t="shared" si="6"/>
        <v>0.05649301576627219</v>
      </c>
      <c r="N11" s="234">
        <v>35404.619</v>
      </c>
      <c r="O11" s="231">
        <v>17801.74</v>
      </c>
      <c r="P11" s="230">
        <v>4448.262</v>
      </c>
      <c r="Q11" s="231">
        <v>2547.9849999999997</v>
      </c>
      <c r="R11" s="230">
        <f t="shared" si="3"/>
        <v>60202.606</v>
      </c>
      <c r="S11" s="233">
        <f t="shared" si="4"/>
        <v>0.4413119413233586</v>
      </c>
      <c r="T11" s="234">
        <v>32370.267999999996</v>
      </c>
      <c r="U11" s="231">
        <v>14816.108999999999</v>
      </c>
      <c r="V11" s="230">
        <v>7730.389</v>
      </c>
      <c r="W11" s="231">
        <v>4983.139</v>
      </c>
      <c r="X11" s="230">
        <f t="shared" si="5"/>
        <v>59899.905</v>
      </c>
      <c r="Y11" s="229">
        <f t="shared" si="7"/>
        <v>0.005053447079757412</v>
      </c>
    </row>
    <row r="12" spans="1:25" ht="19.5" customHeight="1">
      <c r="A12" s="236" t="s">
        <v>250</v>
      </c>
      <c r="B12" s="234">
        <v>3523.303</v>
      </c>
      <c r="C12" s="231">
        <v>382.70500000000004</v>
      </c>
      <c r="D12" s="230">
        <v>550.71</v>
      </c>
      <c r="E12" s="231">
        <v>102.332</v>
      </c>
      <c r="F12" s="230">
        <f t="shared" si="0"/>
        <v>4559.05</v>
      </c>
      <c r="G12" s="233">
        <f t="shared" si="1"/>
        <v>0.09515830304487577</v>
      </c>
      <c r="H12" s="234">
        <v>3469.886</v>
      </c>
      <c r="I12" s="231">
        <v>636.5640000000001</v>
      </c>
      <c r="J12" s="230">
        <v>654.796</v>
      </c>
      <c r="K12" s="231">
        <v>115.66</v>
      </c>
      <c r="L12" s="230">
        <f t="shared" si="2"/>
        <v>4876.906</v>
      </c>
      <c r="M12" s="235">
        <f t="shared" si="6"/>
        <v>-0.06517574872265319</v>
      </c>
      <c r="N12" s="234">
        <v>10796.275</v>
      </c>
      <c r="O12" s="231">
        <v>1144.0190000000002</v>
      </c>
      <c r="P12" s="230">
        <v>1955.796</v>
      </c>
      <c r="Q12" s="231">
        <v>356.749</v>
      </c>
      <c r="R12" s="230">
        <f t="shared" si="3"/>
        <v>14252.839</v>
      </c>
      <c r="S12" s="233">
        <f t="shared" si="4"/>
        <v>0.10447966402748873</v>
      </c>
      <c r="T12" s="234">
        <v>9232.257</v>
      </c>
      <c r="U12" s="231">
        <v>1423.563</v>
      </c>
      <c r="V12" s="230">
        <v>2693.106</v>
      </c>
      <c r="W12" s="231">
        <v>392.858</v>
      </c>
      <c r="X12" s="230">
        <f t="shared" si="5"/>
        <v>13741.784</v>
      </c>
      <c r="Y12" s="229">
        <f t="shared" si="7"/>
        <v>0.03718985831825039</v>
      </c>
    </row>
    <row r="13" spans="1:25" ht="19.5" customHeight="1">
      <c r="A13" s="236" t="s">
        <v>257</v>
      </c>
      <c r="B13" s="234">
        <v>23.867</v>
      </c>
      <c r="C13" s="231">
        <v>698.38</v>
      </c>
      <c r="D13" s="230">
        <v>0</v>
      </c>
      <c r="E13" s="231">
        <v>0</v>
      </c>
      <c r="F13" s="230">
        <f>SUM(B13:E13)</f>
        <v>722.247</v>
      </c>
      <c r="G13" s="233">
        <f>F13/$F$9</f>
        <v>0.015075026354010678</v>
      </c>
      <c r="H13" s="234">
        <v>68.269</v>
      </c>
      <c r="I13" s="231">
        <v>514.3929999999999</v>
      </c>
      <c r="J13" s="230">
        <v>0</v>
      </c>
      <c r="K13" s="231"/>
      <c r="L13" s="230">
        <f>SUM(H13:K13)</f>
        <v>582.6619999999999</v>
      </c>
      <c r="M13" s="235">
        <f>IF(ISERROR(F13/L13-1),"         /0",(F13/L13-1))</f>
        <v>0.2395642756864187</v>
      </c>
      <c r="N13" s="234">
        <v>82.242</v>
      </c>
      <c r="O13" s="231">
        <v>1790.2730000000001</v>
      </c>
      <c r="P13" s="230">
        <v>0</v>
      </c>
      <c r="Q13" s="231">
        <v>0</v>
      </c>
      <c r="R13" s="230">
        <f>SUM(N13:Q13)</f>
        <v>1872.515</v>
      </c>
      <c r="S13" s="233">
        <f>R13/$R$9</f>
        <v>0.01372636974896251</v>
      </c>
      <c r="T13" s="234">
        <v>122.68</v>
      </c>
      <c r="U13" s="231">
        <v>1338.1129999999998</v>
      </c>
      <c r="V13" s="230">
        <v>0</v>
      </c>
      <c r="W13" s="231">
        <v>0</v>
      </c>
      <c r="X13" s="230">
        <f>SUM(T13:W13)</f>
        <v>1460.793</v>
      </c>
      <c r="Y13" s="229">
        <f>IF(ISERROR(R13/X13-1),"         /0",IF(R13/X13&gt;5,"  *  ",(R13/X13-1)))</f>
        <v>0.281848283774635</v>
      </c>
    </row>
    <row r="14" spans="1:25" ht="19.5" customHeight="1">
      <c r="A14" s="236" t="s">
        <v>253</v>
      </c>
      <c r="B14" s="234">
        <v>34.727999999999994</v>
      </c>
      <c r="C14" s="231">
        <v>552.594</v>
      </c>
      <c r="D14" s="230">
        <v>0</v>
      </c>
      <c r="E14" s="231">
        <v>0</v>
      </c>
      <c r="F14" s="230">
        <f>SUM(B14:E14)</f>
        <v>587.322</v>
      </c>
      <c r="G14" s="233">
        <f>F14/$F$9</f>
        <v>0.012258818144333255</v>
      </c>
      <c r="H14" s="234">
        <v>59.612</v>
      </c>
      <c r="I14" s="231">
        <v>547.662</v>
      </c>
      <c r="J14" s="230"/>
      <c r="K14" s="231"/>
      <c r="L14" s="230">
        <f>SUM(H14:K14)</f>
        <v>607.274</v>
      </c>
      <c r="M14" s="235">
        <f>IF(ISERROR(F14/L14-1),"         /0",(F14/L14-1))</f>
        <v>-0.0328550209625309</v>
      </c>
      <c r="N14" s="234">
        <v>154.419</v>
      </c>
      <c r="O14" s="231">
        <v>1468.791</v>
      </c>
      <c r="P14" s="230">
        <v>0</v>
      </c>
      <c r="Q14" s="231">
        <v>50.477</v>
      </c>
      <c r="R14" s="230">
        <f>SUM(N14:Q14)</f>
        <v>1673.6870000000001</v>
      </c>
      <c r="S14" s="233">
        <f>R14/$R$9</f>
        <v>0.012268871868066113</v>
      </c>
      <c r="T14" s="234">
        <v>147.655</v>
      </c>
      <c r="U14" s="231">
        <v>1763.2239999999997</v>
      </c>
      <c r="V14" s="230">
        <v>0</v>
      </c>
      <c r="W14" s="231">
        <v>0</v>
      </c>
      <c r="X14" s="230">
        <f>SUM(T14:W14)</f>
        <v>1910.8789999999997</v>
      </c>
      <c r="Y14" s="229">
        <f>IF(ISERROR(R14/X14-1),"         /0",IF(R14/X14&gt;5,"  *  ",(R14/X14-1)))</f>
        <v>-0.12412716870089613</v>
      </c>
    </row>
    <row r="15" spans="1:25" ht="19.5" customHeight="1">
      <c r="A15" s="236" t="s">
        <v>254</v>
      </c>
      <c r="B15" s="234">
        <v>228.935</v>
      </c>
      <c r="C15" s="231">
        <v>126.536</v>
      </c>
      <c r="D15" s="230">
        <v>0</v>
      </c>
      <c r="E15" s="231">
        <v>0</v>
      </c>
      <c r="F15" s="230">
        <f>SUM(B15:E15)</f>
        <v>355.471</v>
      </c>
      <c r="G15" s="233">
        <f>F15/$F$9</f>
        <v>0.007419531951100566</v>
      </c>
      <c r="H15" s="234">
        <v>172.662</v>
      </c>
      <c r="I15" s="231">
        <v>109.927</v>
      </c>
      <c r="J15" s="230"/>
      <c r="K15" s="231"/>
      <c r="L15" s="230">
        <f>SUM(H15:K15)</f>
        <v>282.589</v>
      </c>
      <c r="M15" s="235">
        <f>IF(ISERROR(F15/L15-1),"         /0",(F15/L15-1))</f>
        <v>0.25790812805877095</v>
      </c>
      <c r="N15" s="234">
        <v>544.056</v>
      </c>
      <c r="O15" s="231">
        <v>364.785</v>
      </c>
      <c r="P15" s="230"/>
      <c r="Q15" s="231"/>
      <c r="R15" s="230">
        <f>SUM(N15:Q15)</f>
        <v>908.8410000000001</v>
      </c>
      <c r="S15" s="233">
        <f>R15/$R$9</f>
        <v>0.006662209706740313</v>
      </c>
      <c r="T15" s="234">
        <v>474.39799999999997</v>
      </c>
      <c r="U15" s="231">
        <v>285.271</v>
      </c>
      <c r="V15" s="230">
        <v>0</v>
      </c>
      <c r="W15" s="231">
        <v>0</v>
      </c>
      <c r="X15" s="230">
        <f>SUM(T15:W15)</f>
        <v>759.669</v>
      </c>
      <c r="Y15" s="229">
        <f>IF(ISERROR(R15/X15-1),"         /0",IF(R15/X15&gt;5,"  *  ",(R15/X15-1)))</f>
        <v>0.19636446926227102</v>
      </c>
    </row>
    <row r="16" spans="1:25" ht="19.5" customHeight="1">
      <c r="A16" s="236" t="s">
        <v>258</v>
      </c>
      <c r="B16" s="234">
        <v>131.197</v>
      </c>
      <c r="C16" s="231">
        <v>118.305</v>
      </c>
      <c r="D16" s="230">
        <v>0</v>
      </c>
      <c r="E16" s="231">
        <v>0</v>
      </c>
      <c r="F16" s="230">
        <f>SUM(B16:E16)</f>
        <v>249.502</v>
      </c>
      <c r="G16" s="233">
        <f>F16/$F$9</f>
        <v>0.0052077048784949925</v>
      </c>
      <c r="H16" s="234">
        <v>100.14800000000001</v>
      </c>
      <c r="I16" s="231">
        <v>75.687</v>
      </c>
      <c r="J16" s="230"/>
      <c r="K16" s="231"/>
      <c r="L16" s="230">
        <f>SUM(H16:K16)</f>
        <v>175.835</v>
      </c>
      <c r="M16" s="235">
        <f>IF(ISERROR(F16/L16-1),"         /0",(F16/L16-1))</f>
        <v>0.41895527056615567</v>
      </c>
      <c r="N16" s="234">
        <v>421.26599999999996</v>
      </c>
      <c r="O16" s="231">
        <v>310.635</v>
      </c>
      <c r="P16" s="230"/>
      <c r="Q16" s="231"/>
      <c r="R16" s="230">
        <f>SUM(N16:Q16)</f>
        <v>731.901</v>
      </c>
      <c r="S16" s="233">
        <f>R16/$R$9</f>
        <v>0.005365160623885742</v>
      </c>
      <c r="T16" s="234">
        <v>272.902</v>
      </c>
      <c r="U16" s="231">
        <v>194.168</v>
      </c>
      <c r="V16" s="230"/>
      <c r="W16" s="231"/>
      <c r="X16" s="230">
        <f>SUM(T16:W16)</f>
        <v>467.07</v>
      </c>
      <c r="Y16" s="229">
        <f>IF(ISERROR(R16/X16-1),"         /0",IF(R16/X16&gt;5,"  *  ",(R16/X16-1)))</f>
        <v>0.56700494572548</v>
      </c>
    </row>
    <row r="17" spans="1:25" ht="19.5" customHeight="1">
      <c r="A17" s="236" t="s">
        <v>261</v>
      </c>
      <c r="B17" s="234">
        <v>39.496</v>
      </c>
      <c r="C17" s="231">
        <v>0.188</v>
      </c>
      <c r="D17" s="230">
        <v>0</v>
      </c>
      <c r="E17" s="231">
        <v>0</v>
      </c>
      <c r="F17" s="230">
        <f t="shared" si="0"/>
        <v>39.684000000000005</v>
      </c>
      <c r="G17" s="233">
        <f t="shared" si="1"/>
        <v>0.0008283002156223009</v>
      </c>
      <c r="H17" s="234">
        <v>157.108</v>
      </c>
      <c r="I17" s="231">
        <v>39.982</v>
      </c>
      <c r="J17" s="230"/>
      <c r="K17" s="231"/>
      <c r="L17" s="230">
        <f t="shared" si="2"/>
        <v>197.09</v>
      </c>
      <c r="M17" s="235">
        <f t="shared" si="6"/>
        <v>-0.798650362778426</v>
      </c>
      <c r="N17" s="234">
        <v>69.37100000000001</v>
      </c>
      <c r="O17" s="231">
        <v>1.002</v>
      </c>
      <c r="P17" s="230"/>
      <c r="Q17" s="231"/>
      <c r="R17" s="230">
        <f t="shared" si="3"/>
        <v>70.373</v>
      </c>
      <c r="S17" s="233">
        <f t="shared" si="4"/>
        <v>0.0005158654634775896</v>
      </c>
      <c r="T17" s="234">
        <v>334.935</v>
      </c>
      <c r="U17" s="231">
        <v>73.79599999999999</v>
      </c>
      <c r="V17" s="230"/>
      <c r="W17" s="231"/>
      <c r="X17" s="230">
        <f t="shared" si="5"/>
        <v>408.731</v>
      </c>
      <c r="Y17" s="229">
        <f t="shared" si="7"/>
        <v>-0.8278256359317008</v>
      </c>
    </row>
    <row r="18" spans="1:25" ht="19.5" customHeight="1" thickBot="1">
      <c r="A18" s="236" t="s">
        <v>245</v>
      </c>
      <c r="B18" s="234">
        <v>678.826</v>
      </c>
      <c r="C18" s="231">
        <v>591.801</v>
      </c>
      <c r="D18" s="230">
        <v>326.807</v>
      </c>
      <c r="E18" s="231">
        <v>53.423</v>
      </c>
      <c r="F18" s="230">
        <f t="shared" si="0"/>
        <v>1650.857</v>
      </c>
      <c r="G18" s="233">
        <f t="shared" si="1"/>
        <v>0.03445734323812077</v>
      </c>
      <c r="H18" s="234">
        <v>456.45000000000005</v>
      </c>
      <c r="I18" s="231">
        <v>372.064</v>
      </c>
      <c r="J18" s="230">
        <v>50.228</v>
      </c>
      <c r="K18" s="231">
        <v>0.2</v>
      </c>
      <c r="L18" s="230">
        <f t="shared" si="2"/>
        <v>878.9420000000001</v>
      </c>
      <c r="M18" s="235">
        <f t="shared" si="6"/>
        <v>0.8782320107583887</v>
      </c>
      <c r="N18" s="234">
        <v>1965.7950000000005</v>
      </c>
      <c r="O18" s="231">
        <v>1672.536</v>
      </c>
      <c r="P18" s="230">
        <v>527.144</v>
      </c>
      <c r="Q18" s="231">
        <v>104.873</v>
      </c>
      <c r="R18" s="230">
        <f t="shared" si="3"/>
        <v>4270.348</v>
      </c>
      <c r="S18" s="233">
        <f t="shared" si="4"/>
        <v>0.031303554633603764</v>
      </c>
      <c r="T18" s="234">
        <v>1432.9440000000002</v>
      </c>
      <c r="U18" s="231">
        <v>1120.799</v>
      </c>
      <c r="V18" s="230">
        <v>50.228</v>
      </c>
      <c r="W18" s="231">
        <v>0.2</v>
      </c>
      <c r="X18" s="230">
        <f t="shared" si="5"/>
        <v>2604.1710000000003</v>
      </c>
      <c r="Y18" s="229">
        <f t="shared" si="7"/>
        <v>0.6398109033546566</v>
      </c>
    </row>
    <row r="19" spans="1:25" s="237" customFormat="1" ht="19.5" customHeight="1">
      <c r="A19" s="244" t="s">
        <v>60</v>
      </c>
      <c r="B19" s="241">
        <f>SUM(B20:B31)</f>
        <v>3627.7759999999994</v>
      </c>
      <c r="C19" s="240">
        <f>SUM(C20:C31)</f>
        <v>5959.322999999999</v>
      </c>
      <c r="D19" s="239">
        <f>SUM(D20:D31)</f>
        <v>0.1</v>
      </c>
      <c r="E19" s="240">
        <f>SUM(E20:E31)</f>
        <v>208.56099999999998</v>
      </c>
      <c r="F19" s="239">
        <f t="shared" si="0"/>
        <v>9795.759999999998</v>
      </c>
      <c r="G19" s="242">
        <f t="shared" si="1"/>
        <v>0.20446099486403355</v>
      </c>
      <c r="H19" s="241">
        <f>SUM(H20:H31)</f>
        <v>2479.177</v>
      </c>
      <c r="I19" s="240">
        <f>SUM(I20:I31)</f>
        <v>4830.671</v>
      </c>
      <c r="J19" s="239">
        <f>SUM(J20:J31)</f>
        <v>0.22000000000000003</v>
      </c>
      <c r="K19" s="240">
        <f>SUM(K20:K31)</f>
        <v>184.21699999999998</v>
      </c>
      <c r="L19" s="239">
        <f t="shared" si="2"/>
        <v>7494.285</v>
      </c>
      <c r="M19" s="243">
        <f t="shared" si="6"/>
        <v>0.30709734150756196</v>
      </c>
      <c r="N19" s="241">
        <f>SUM(N20:N31)</f>
        <v>9393.996</v>
      </c>
      <c r="O19" s="240">
        <f>SUM(O20:O31)</f>
        <v>14808.078000000001</v>
      </c>
      <c r="P19" s="239">
        <f>SUM(P20:P31)</f>
        <v>0.191</v>
      </c>
      <c r="Q19" s="240">
        <f>SUM(Q20:Q31)</f>
        <v>709.374</v>
      </c>
      <c r="R19" s="239">
        <f t="shared" si="3"/>
        <v>24911.639</v>
      </c>
      <c r="S19" s="242">
        <f t="shared" si="4"/>
        <v>0.18261341990140245</v>
      </c>
      <c r="T19" s="241">
        <f>SUM(T20:T31)</f>
        <v>8659.589000000002</v>
      </c>
      <c r="U19" s="240">
        <f>SUM(U20:U31)</f>
        <v>14683.348999999997</v>
      </c>
      <c r="V19" s="239">
        <f>SUM(V20:V31)</f>
        <v>11.485</v>
      </c>
      <c r="W19" s="240">
        <f>SUM(W20:W31)</f>
        <v>800.59</v>
      </c>
      <c r="X19" s="239">
        <f t="shared" si="5"/>
        <v>24155.013</v>
      </c>
      <c r="Y19" s="238">
        <f t="shared" si="7"/>
        <v>0.031323767037509054</v>
      </c>
    </row>
    <row r="20" spans="1:25" ht="19.5" customHeight="1">
      <c r="A20" s="251" t="s">
        <v>265</v>
      </c>
      <c r="B20" s="248">
        <v>547.966</v>
      </c>
      <c r="C20" s="246">
        <v>1896.2689999999998</v>
      </c>
      <c r="D20" s="247">
        <v>0</v>
      </c>
      <c r="E20" s="246">
        <v>44.485</v>
      </c>
      <c r="F20" s="247">
        <f t="shared" si="0"/>
        <v>2488.72</v>
      </c>
      <c r="G20" s="249">
        <f t="shared" si="1"/>
        <v>0.05194555268177432</v>
      </c>
      <c r="H20" s="248">
        <v>598.6070000000001</v>
      </c>
      <c r="I20" s="246">
        <v>1736.3319999999997</v>
      </c>
      <c r="J20" s="247"/>
      <c r="K20" s="246"/>
      <c r="L20" s="230">
        <f t="shared" si="2"/>
        <v>2334.939</v>
      </c>
      <c r="M20" s="250">
        <f t="shared" si="6"/>
        <v>0.06586082120346615</v>
      </c>
      <c r="N20" s="248">
        <v>1576.514</v>
      </c>
      <c r="O20" s="246">
        <v>4781.866999999999</v>
      </c>
      <c r="P20" s="247"/>
      <c r="Q20" s="246">
        <v>258.262</v>
      </c>
      <c r="R20" s="247">
        <f t="shared" si="3"/>
        <v>6616.642999999999</v>
      </c>
      <c r="S20" s="249">
        <f t="shared" si="4"/>
        <v>0.04850294300173004</v>
      </c>
      <c r="T20" s="252">
        <v>2134.7240000000006</v>
      </c>
      <c r="U20" s="246">
        <v>5404.152999999999</v>
      </c>
      <c r="V20" s="247">
        <v>0</v>
      </c>
      <c r="W20" s="246">
        <v>0</v>
      </c>
      <c r="X20" s="247">
        <f t="shared" si="5"/>
        <v>7538.877</v>
      </c>
      <c r="Y20" s="245">
        <f t="shared" si="7"/>
        <v>-0.12233042136116579</v>
      </c>
    </row>
    <row r="21" spans="1:25" ht="19.5" customHeight="1">
      <c r="A21" s="251" t="s">
        <v>266</v>
      </c>
      <c r="B21" s="248">
        <v>898.985</v>
      </c>
      <c r="C21" s="246">
        <v>295.52</v>
      </c>
      <c r="D21" s="247">
        <v>0</v>
      </c>
      <c r="E21" s="246">
        <v>70.86099999999999</v>
      </c>
      <c r="F21" s="247">
        <f t="shared" si="0"/>
        <v>1265.366</v>
      </c>
      <c r="G21" s="249">
        <f t="shared" si="1"/>
        <v>0.026411221919189803</v>
      </c>
      <c r="H21" s="248">
        <v>304.43800000000005</v>
      </c>
      <c r="I21" s="246">
        <v>54.818000000000005</v>
      </c>
      <c r="J21" s="247"/>
      <c r="K21" s="246">
        <v>0</v>
      </c>
      <c r="L21" s="247">
        <f t="shared" si="2"/>
        <v>359.25600000000003</v>
      </c>
      <c r="M21" s="250">
        <f t="shared" si="6"/>
        <v>2.5221847373460706</v>
      </c>
      <c r="N21" s="248">
        <v>2097.302</v>
      </c>
      <c r="O21" s="246">
        <v>815.806</v>
      </c>
      <c r="P21" s="247"/>
      <c r="Q21" s="246">
        <v>118.32899999999998</v>
      </c>
      <c r="R21" s="247">
        <f t="shared" si="3"/>
        <v>3031.4370000000004</v>
      </c>
      <c r="S21" s="249">
        <f t="shared" si="4"/>
        <v>0.022221784676056355</v>
      </c>
      <c r="T21" s="252">
        <v>893.0229999999999</v>
      </c>
      <c r="U21" s="246">
        <v>94.66199999999999</v>
      </c>
      <c r="V21" s="247">
        <v>0</v>
      </c>
      <c r="W21" s="246">
        <v>4.55</v>
      </c>
      <c r="X21" s="247">
        <f t="shared" si="5"/>
        <v>992.2349999999999</v>
      </c>
      <c r="Y21" s="245">
        <f t="shared" si="7"/>
        <v>2.0551603198838992</v>
      </c>
    </row>
    <row r="22" spans="1:25" ht="19.5" customHeight="1">
      <c r="A22" s="251" t="s">
        <v>264</v>
      </c>
      <c r="B22" s="248">
        <v>494.72200000000004</v>
      </c>
      <c r="C22" s="246">
        <v>611.845</v>
      </c>
      <c r="D22" s="247">
        <v>0</v>
      </c>
      <c r="E22" s="246">
        <v>11.004</v>
      </c>
      <c r="F22" s="230">
        <f t="shared" si="0"/>
        <v>1117.571</v>
      </c>
      <c r="G22" s="249">
        <f t="shared" si="1"/>
        <v>0.023326385955882222</v>
      </c>
      <c r="H22" s="248">
        <v>328.07</v>
      </c>
      <c r="I22" s="246">
        <v>687.101</v>
      </c>
      <c r="J22" s="247">
        <v>0</v>
      </c>
      <c r="K22" s="246">
        <v>0</v>
      </c>
      <c r="L22" s="247">
        <f t="shared" si="2"/>
        <v>1015.171</v>
      </c>
      <c r="M22" s="250" t="s">
        <v>50</v>
      </c>
      <c r="N22" s="248">
        <v>1604.878</v>
      </c>
      <c r="O22" s="246">
        <v>1163.63</v>
      </c>
      <c r="P22" s="247">
        <v>0</v>
      </c>
      <c r="Q22" s="246">
        <v>11.004</v>
      </c>
      <c r="R22" s="247">
        <f t="shared" si="3"/>
        <v>2779.5119999999997</v>
      </c>
      <c r="S22" s="249">
        <f t="shared" si="4"/>
        <v>0.020375062113616327</v>
      </c>
      <c r="T22" s="252">
        <v>1191.935</v>
      </c>
      <c r="U22" s="246">
        <v>1913.0159999999998</v>
      </c>
      <c r="V22" s="247">
        <v>0.05</v>
      </c>
      <c r="W22" s="246">
        <v>27.493000000000002</v>
      </c>
      <c r="X22" s="247">
        <f t="shared" si="5"/>
        <v>3132.494</v>
      </c>
      <c r="Y22" s="245">
        <f t="shared" si="7"/>
        <v>-0.11268401471798517</v>
      </c>
    </row>
    <row r="23" spans="1:25" ht="19.5" customHeight="1">
      <c r="A23" s="251" t="s">
        <v>267</v>
      </c>
      <c r="B23" s="248">
        <v>384.683</v>
      </c>
      <c r="C23" s="246">
        <v>602.8019999999999</v>
      </c>
      <c r="D23" s="247">
        <v>0</v>
      </c>
      <c r="E23" s="246">
        <v>0</v>
      </c>
      <c r="F23" s="247">
        <f>SUM(B23:E23)</f>
        <v>987.4849999999999</v>
      </c>
      <c r="G23" s="249">
        <f>F23/$F$9</f>
        <v>0.020611179276882056</v>
      </c>
      <c r="H23" s="248">
        <v>191.81099999999998</v>
      </c>
      <c r="I23" s="246">
        <v>310.244</v>
      </c>
      <c r="J23" s="247"/>
      <c r="K23" s="246"/>
      <c r="L23" s="247">
        <f>SUM(H23:K23)</f>
        <v>502.055</v>
      </c>
      <c r="M23" s="250">
        <f>IF(ISERROR(F23/L23-1),"         /0",(F23/L23-1))</f>
        <v>0.966886098136658</v>
      </c>
      <c r="N23" s="248">
        <v>866.653</v>
      </c>
      <c r="O23" s="246">
        <v>1197.3220000000001</v>
      </c>
      <c r="P23" s="247"/>
      <c r="Q23" s="246">
        <v>20.732</v>
      </c>
      <c r="R23" s="247">
        <f>SUM(N23:Q23)</f>
        <v>2084.7070000000003</v>
      </c>
      <c r="S23" s="249">
        <f>R23/$R$9</f>
        <v>0.015281831707756889</v>
      </c>
      <c r="T23" s="252">
        <v>474.24699999999996</v>
      </c>
      <c r="U23" s="246">
        <v>822.039</v>
      </c>
      <c r="V23" s="247"/>
      <c r="W23" s="246"/>
      <c r="X23" s="247">
        <f>SUM(T23:W23)</f>
        <v>1296.286</v>
      </c>
      <c r="Y23" s="245">
        <f>IF(ISERROR(R23/X23-1),"         /0",IF(R23/X23&gt;5,"  *  ",(R23/X23-1)))</f>
        <v>0.6082153166816584</v>
      </c>
    </row>
    <row r="24" spans="1:25" ht="19.5" customHeight="1">
      <c r="A24" s="251" t="s">
        <v>327</v>
      </c>
      <c r="B24" s="248">
        <v>0</v>
      </c>
      <c r="C24" s="246">
        <v>901.981</v>
      </c>
      <c r="D24" s="247">
        <v>0</v>
      </c>
      <c r="E24" s="246">
        <v>9.334</v>
      </c>
      <c r="F24" s="247">
        <f>SUM(B24:E24)</f>
        <v>911.3149999999999</v>
      </c>
      <c r="G24" s="249">
        <f>F24/$F$9</f>
        <v>0.01902132877229707</v>
      </c>
      <c r="H24" s="248"/>
      <c r="I24" s="246">
        <v>601.7139999999999</v>
      </c>
      <c r="J24" s="247"/>
      <c r="K24" s="246">
        <v>40.864000000000004</v>
      </c>
      <c r="L24" s="247">
        <f>SUM(H24:K24)</f>
        <v>642.578</v>
      </c>
      <c r="M24" s="250">
        <f>IF(ISERROR(F24/L24-1),"         /0",(F24/L24-1))</f>
        <v>0.4182169324190992</v>
      </c>
      <c r="N24" s="248"/>
      <c r="O24" s="246">
        <v>1911.291</v>
      </c>
      <c r="P24" s="247"/>
      <c r="Q24" s="246">
        <v>31.416999999999998</v>
      </c>
      <c r="R24" s="247">
        <f>SUM(N24:Q24)</f>
        <v>1942.7079999999999</v>
      </c>
      <c r="S24" s="249">
        <f>R24/$R$9</f>
        <v>0.014240915732193042</v>
      </c>
      <c r="T24" s="252">
        <v>0</v>
      </c>
      <c r="U24" s="246">
        <v>1870.0669999999998</v>
      </c>
      <c r="V24" s="247"/>
      <c r="W24" s="246">
        <v>314.6720000000001</v>
      </c>
      <c r="X24" s="247">
        <f>SUM(T24:W24)</f>
        <v>2184.739</v>
      </c>
      <c r="Y24" s="245">
        <f>IF(ISERROR(R24/X24-1),"         /0",IF(R24/X24&gt;5,"  *  ",(R24/X24-1)))</f>
        <v>-0.11078256945108778</v>
      </c>
    </row>
    <row r="25" spans="1:25" ht="19.5" customHeight="1">
      <c r="A25" s="251" t="s">
        <v>269</v>
      </c>
      <c r="B25" s="248">
        <v>168.23000000000002</v>
      </c>
      <c r="C25" s="246">
        <v>546.276</v>
      </c>
      <c r="D25" s="247">
        <v>0</v>
      </c>
      <c r="E25" s="246">
        <v>0</v>
      </c>
      <c r="F25" s="247">
        <f>SUM(B25:E25)</f>
        <v>714.506</v>
      </c>
      <c r="G25" s="249">
        <f>F25/$F$9</f>
        <v>0.014913453126283328</v>
      </c>
      <c r="H25" s="248">
        <v>162.13700000000003</v>
      </c>
      <c r="I25" s="246">
        <v>393.556</v>
      </c>
      <c r="J25" s="247"/>
      <c r="K25" s="246">
        <v>39.563</v>
      </c>
      <c r="L25" s="247">
        <f>SUM(H25:K25)</f>
        <v>595.256</v>
      </c>
      <c r="M25" s="250">
        <f>IF(ISERROR(F25/L25-1),"         /0",(F25/L25-1))</f>
        <v>0.2003339739540635</v>
      </c>
      <c r="N25" s="248">
        <v>452.64200000000005</v>
      </c>
      <c r="O25" s="246">
        <v>1087.263</v>
      </c>
      <c r="P25" s="247"/>
      <c r="Q25" s="246">
        <v>76.585</v>
      </c>
      <c r="R25" s="247">
        <f>SUM(N25:Q25)</f>
        <v>1616.49</v>
      </c>
      <c r="S25" s="249">
        <f>R25/$R$9</f>
        <v>0.011849592358672912</v>
      </c>
      <c r="T25" s="252">
        <v>1667.9979999999998</v>
      </c>
      <c r="U25" s="246">
        <v>1318.8549999999998</v>
      </c>
      <c r="V25" s="247">
        <v>11.084</v>
      </c>
      <c r="W25" s="246">
        <v>197.483</v>
      </c>
      <c r="X25" s="247">
        <f>SUM(T25:W25)</f>
        <v>3195.4199999999996</v>
      </c>
      <c r="Y25" s="245">
        <f>IF(ISERROR(R25/X25-1),"         /0",IF(R25/X25&gt;5,"  *  ",(R25/X25-1)))</f>
        <v>-0.4941228383123345</v>
      </c>
    </row>
    <row r="26" spans="1:25" ht="19.5" customHeight="1">
      <c r="A26" s="251" t="s">
        <v>271</v>
      </c>
      <c r="B26" s="248">
        <v>283.596</v>
      </c>
      <c r="C26" s="246">
        <v>327.95300000000003</v>
      </c>
      <c r="D26" s="247">
        <v>0</v>
      </c>
      <c r="E26" s="246">
        <v>0</v>
      </c>
      <c r="F26" s="247">
        <f t="shared" si="0"/>
        <v>611.549</v>
      </c>
      <c r="G26" s="249">
        <f t="shared" si="1"/>
        <v>0.012764493714434088</v>
      </c>
      <c r="H26" s="248">
        <v>264.404</v>
      </c>
      <c r="I26" s="246">
        <v>364.653</v>
      </c>
      <c r="J26" s="247"/>
      <c r="K26" s="246"/>
      <c r="L26" s="247">
        <f t="shared" si="2"/>
        <v>629.057</v>
      </c>
      <c r="M26" s="250">
        <f t="shared" si="6"/>
        <v>-0.027832136038546618</v>
      </c>
      <c r="N26" s="248">
        <v>744.1800000000001</v>
      </c>
      <c r="O26" s="246">
        <v>744.125</v>
      </c>
      <c r="P26" s="247"/>
      <c r="Q26" s="246"/>
      <c r="R26" s="247">
        <f t="shared" si="3"/>
        <v>1488.305</v>
      </c>
      <c r="S26" s="249">
        <f t="shared" si="4"/>
        <v>0.010909939161624685</v>
      </c>
      <c r="T26" s="252">
        <v>700.125</v>
      </c>
      <c r="U26" s="246">
        <v>954.3910000000001</v>
      </c>
      <c r="V26" s="247"/>
      <c r="W26" s="246"/>
      <c r="X26" s="247">
        <f t="shared" si="5"/>
        <v>1654.516</v>
      </c>
      <c r="Y26" s="245">
        <f t="shared" si="7"/>
        <v>-0.10045898619294102</v>
      </c>
    </row>
    <row r="27" spans="1:25" ht="19.5" customHeight="1">
      <c r="A27" s="251" t="s">
        <v>272</v>
      </c>
      <c r="B27" s="248">
        <v>57.74900000000001</v>
      </c>
      <c r="C27" s="246">
        <v>416.056</v>
      </c>
      <c r="D27" s="247">
        <v>0</v>
      </c>
      <c r="E27" s="246">
        <v>0</v>
      </c>
      <c r="F27" s="247">
        <f t="shared" si="0"/>
        <v>473.805</v>
      </c>
      <c r="G27" s="249">
        <f t="shared" si="1"/>
        <v>0.009889446216684916</v>
      </c>
      <c r="H27" s="248">
        <v>35.047</v>
      </c>
      <c r="I27" s="246">
        <v>387.634</v>
      </c>
      <c r="J27" s="247">
        <v>0</v>
      </c>
      <c r="K27" s="246"/>
      <c r="L27" s="247">
        <f t="shared" si="2"/>
        <v>422.68100000000004</v>
      </c>
      <c r="M27" s="250">
        <f t="shared" si="6"/>
        <v>0.12095173428661332</v>
      </c>
      <c r="N27" s="248">
        <v>183.517</v>
      </c>
      <c r="O27" s="246">
        <v>1890.929</v>
      </c>
      <c r="P27" s="247"/>
      <c r="Q27" s="246">
        <v>25.594</v>
      </c>
      <c r="R27" s="247">
        <f t="shared" si="3"/>
        <v>2100.04</v>
      </c>
      <c r="S27" s="249">
        <f t="shared" si="4"/>
        <v>0.015394229433468477</v>
      </c>
      <c r="T27" s="252">
        <v>195.76100000000002</v>
      </c>
      <c r="U27" s="246">
        <v>1450.7399999999998</v>
      </c>
      <c r="V27" s="247">
        <v>0</v>
      </c>
      <c r="W27" s="246"/>
      <c r="X27" s="247">
        <f t="shared" si="5"/>
        <v>1646.5009999999997</v>
      </c>
      <c r="Y27" s="245">
        <f t="shared" si="7"/>
        <v>0.2754562554167901</v>
      </c>
    </row>
    <row r="28" spans="1:25" ht="19.5" customHeight="1">
      <c r="A28" s="251" t="s">
        <v>270</v>
      </c>
      <c r="B28" s="248">
        <v>34.557</v>
      </c>
      <c r="C28" s="246">
        <v>100.934</v>
      </c>
      <c r="D28" s="247">
        <v>0</v>
      </c>
      <c r="E28" s="246">
        <v>0</v>
      </c>
      <c r="F28" s="247">
        <f t="shared" si="0"/>
        <v>135.49099999999999</v>
      </c>
      <c r="G28" s="249">
        <f t="shared" si="1"/>
        <v>0.002828021986565899</v>
      </c>
      <c r="H28" s="248">
        <v>280.539</v>
      </c>
      <c r="I28" s="246">
        <v>17.661000000000005</v>
      </c>
      <c r="J28" s="247"/>
      <c r="K28" s="246"/>
      <c r="L28" s="247">
        <f t="shared" si="2"/>
        <v>298.2</v>
      </c>
      <c r="M28" s="250">
        <f t="shared" si="6"/>
        <v>-0.5456371562709591</v>
      </c>
      <c r="N28" s="248">
        <v>116.733</v>
      </c>
      <c r="O28" s="246">
        <v>425.4510000000001</v>
      </c>
      <c r="P28" s="247"/>
      <c r="Q28" s="246"/>
      <c r="R28" s="247">
        <f t="shared" si="3"/>
        <v>542.1840000000001</v>
      </c>
      <c r="S28" s="249">
        <f t="shared" si="4"/>
        <v>0.003974450434827753</v>
      </c>
      <c r="T28" s="252">
        <v>434.655</v>
      </c>
      <c r="U28" s="246">
        <v>64.343</v>
      </c>
      <c r="V28" s="247">
        <v>0</v>
      </c>
      <c r="W28" s="246">
        <v>0.03</v>
      </c>
      <c r="X28" s="247">
        <f t="shared" si="5"/>
        <v>499.02799999999996</v>
      </c>
      <c r="Y28" s="245">
        <f t="shared" si="7"/>
        <v>0.08648011734812511</v>
      </c>
    </row>
    <row r="29" spans="1:25" ht="19.5" customHeight="1">
      <c r="A29" s="251" t="s">
        <v>275</v>
      </c>
      <c r="B29" s="248">
        <v>102.446</v>
      </c>
      <c r="C29" s="246">
        <v>28.445999999999998</v>
      </c>
      <c r="D29" s="247">
        <v>0</v>
      </c>
      <c r="E29" s="246">
        <v>0</v>
      </c>
      <c r="F29" s="247">
        <f>SUM(B29:E29)</f>
        <v>130.892</v>
      </c>
      <c r="G29" s="249">
        <f>F29/$F$9</f>
        <v>0.0027320298312477117</v>
      </c>
      <c r="H29" s="248">
        <v>65.519</v>
      </c>
      <c r="I29" s="246">
        <v>10.665</v>
      </c>
      <c r="J29" s="247"/>
      <c r="K29" s="246">
        <v>0</v>
      </c>
      <c r="L29" s="247">
        <f>SUM(H29:K29)</f>
        <v>76.184</v>
      </c>
      <c r="M29" s="250">
        <f>IF(ISERROR(F29/L29-1),"         /0",(F29/L29-1))</f>
        <v>0.7181035388007981</v>
      </c>
      <c r="N29" s="248">
        <v>348.696</v>
      </c>
      <c r="O29" s="246">
        <v>45.385</v>
      </c>
      <c r="P29" s="247"/>
      <c r="Q29" s="246">
        <v>16.15</v>
      </c>
      <c r="R29" s="247">
        <f>SUM(N29:Q29)</f>
        <v>410.231</v>
      </c>
      <c r="S29" s="249">
        <f>R29/$R$9</f>
        <v>0.0030071761179411853</v>
      </c>
      <c r="T29" s="252">
        <v>222.83700000000002</v>
      </c>
      <c r="U29" s="246">
        <v>50.652</v>
      </c>
      <c r="V29" s="247"/>
      <c r="W29" s="246">
        <v>24.436</v>
      </c>
      <c r="X29" s="247">
        <f>SUM(T29:W29)</f>
        <v>297.925</v>
      </c>
      <c r="Y29" s="245">
        <f>IF(ISERROR(R29/X29-1),"         /0",IF(R29/X29&gt;5,"  *  ",(R29/X29-1)))</f>
        <v>0.37696064445749755</v>
      </c>
    </row>
    <row r="30" spans="1:25" ht="19.5" customHeight="1">
      <c r="A30" s="251" t="s">
        <v>268</v>
      </c>
      <c r="B30" s="248">
        <v>30.567</v>
      </c>
      <c r="C30" s="246">
        <v>0</v>
      </c>
      <c r="D30" s="247">
        <v>0</v>
      </c>
      <c r="E30" s="246">
        <v>0</v>
      </c>
      <c r="F30" s="247">
        <f>SUM(B30:E30)</f>
        <v>30.567</v>
      </c>
      <c r="G30" s="249">
        <f>F30/$F$9</f>
        <v>0.0006380065691696116</v>
      </c>
      <c r="H30" s="248">
        <v>58.286</v>
      </c>
      <c r="I30" s="246">
        <v>38.738</v>
      </c>
      <c r="J30" s="247"/>
      <c r="K30" s="246">
        <v>1.681</v>
      </c>
      <c r="L30" s="247">
        <f>SUM(H30:K30)</f>
        <v>98.705</v>
      </c>
      <c r="M30" s="250">
        <f>IF(ISERROR(F30/L30-1),"         /0",(F30/L30-1))</f>
        <v>-0.6903196393293146</v>
      </c>
      <c r="N30" s="248">
        <v>168.20999999999998</v>
      </c>
      <c r="O30" s="246">
        <v>0.08</v>
      </c>
      <c r="P30" s="247"/>
      <c r="Q30" s="246">
        <v>1.961</v>
      </c>
      <c r="R30" s="247">
        <f>SUM(N30:Q30)</f>
        <v>170.251</v>
      </c>
      <c r="S30" s="249">
        <f>R30/$R$9</f>
        <v>0.0012480157307848622</v>
      </c>
      <c r="T30" s="252">
        <v>166.392</v>
      </c>
      <c r="U30" s="246">
        <v>61.471</v>
      </c>
      <c r="V30" s="247"/>
      <c r="W30" s="246">
        <v>6.429</v>
      </c>
      <c r="X30" s="247">
        <f>SUM(T30:W30)</f>
        <v>234.292</v>
      </c>
      <c r="Y30" s="245">
        <f>IF(ISERROR(R30/X30-1),"         /0",IF(R30/X30&gt;5,"  *  ",(R30/X30-1)))</f>
        <v>-0.273338398238096</v>
      </c>
    </row>
    <row r="31" spans="1:25" ht="19.5" customHeight="1" thickBot="1">
      <c r="A31" s="251" t="s">
        <v>245</v>
      </c>
      <c r="B31" s="248">
        <v>624.2750000000001</v>
      </c>
      <c r="C31" s="246">
        <v>231.24099999999999</v>
      </c>
      <c r="D31" s="247">
        <v>0.1</v>
      </c>
      <c r="E31" s="246">
        <v>72.877</v>
      </c>
      <c r="F31" s="247">
        <f t="shared" si="0"/>
        <v>928.493</v>
      </c>
      <c r="G31" s="249">
        <f t="shared" si="1"/>
        <v>0.01937987481362254</v>
      </c>
      <c r="H31" s="248">
        <v>190.319</v>
      </c>
      <c r="I31" s="246">
        <v>227.55499999999998</v>
      </c>
      <c r="J31" s="247">
        <v>0.22000000000000003</v>
      </c>
      <c r="K31" s="246">
        <v>102.109</v>
      </c>
      <c r="L31" s="247">
        <f t="shared" si="2"/>
        <v>520.203</v>
      </c>
      <c r="M31" s="250">
        <f t="shared" si="6"/>
        <v>0.7848666770472299</v>
      </c>
      <c r="N31" s="248">
        <v>1234.6710000000003</v>
      </c>
      <c r="O31" s="246">
        <v>744.9289999999999</v>
      </c>
      <c r="P31" s="247">
        <v>0.191</v>
      </c>
      <c r="Q31" s="246">
        <v>149.34</v>
      </c>
      <c r="R31" s="247">
        <f t="shared" si="3"/>
        <v>2129.1310000000003</v>
      </c>
      <c r="S31" s="249">
        <f t="shared" si="4"/>
        <v>0.015607479432729937</v>
      </c>
      <c r="T31" s="252">
        <v>577.892</v>
      </c>
      <c r="U31" s="246">
        <v>678.9599999999999</v>
      </c>
      <c r="V31" s="247">
        <v>0.351</v>
      </c>
      <c r="W31" s="246">
        <v>225.49699999999996</v>
      </c>
      <c r="X31" s="247">
        <f t="shared" si="5"/>
        <v>1482.6999999999998</v>
      </c>
      <c r="Y31" s="245">
        <f t="shared" si="7"/>
        <v>0.43598232953395866</v>
      </c>
    </row>
    <row r="32" spans="1:25" s="237" customFormat="1" ht="19.5" customHeight="1">
      <c r="A32" s="244" t="s">
        <v>59</v>
      </c>
      <c r="B32" s="241">
        <f>SUM(B33:B40)</f>
        <v>2995.4999999999995</v>
      </c>
      <c r="C32" s="240">
        <f>SUM(C33:C40)</f>
        <v>1329.696</v>
      </c>
      <c r="D32" s="239">
        <f>SUM(D33:D40)</f>
        <v>0.08</v>
      </c>
      <c r="E32" s="240">
        <f>SUM(E33:E40)</f>
        <v>20.02</v>
      </c>
      <c r="F32" s="239">
        <f t="shared" si="0"/>
        <v>4345.296</v>
      </c>
      <c r="G32" s="242">
        <f t="shared" si="1"/>
        <v>0.09069674462611434</v>
      </c>
      <c r="H32" s="241">
        <f>SUM(H33:H40)</f>
        <v>2788.1</v>
      </c>
      <c r="I32" s="312">
        <f>SUM(I33:I40)</f>
        <v>1156.175</v>
      </c>
      <c r="J32" s="239">
        <f>SUM(J33:J40)</f>
        <v>365.23</v>
      </c>
      <c r="K32" s="240">
        <f>SUM(K33:K40)</f>
        <v>37.06</v>
      </c>
      <c r="L32" s="239">
        <f t="shared" si="2"/>
        <v>4346.565</v>
      </c>
      <c r="M32" s="243">
        <f t="shared" si="6"/>
        <v>-0.00029195468145515324</v>
      </c>
      <c r="N32" s="241">
        <f>SUM(N33:N40)</f>
        <v>8345.914</v>
      </c>
      <c r="O32" s="240">
        <f>SUM(O33:O40)</f>
        <v>3654.787</v>
      </c>
      <c r="P32" s="239">
        <f>SUM(P33:P40)</f>
        <v>152.912</v>
      </c>
      <c r="Q32" s="240">
        <f>SUM(Q33:Q40)</f>
        <v>114.703</v>
      </c>
      <c r="R32" s="239">
        <f t="shared" si="3"/>
        <v>12268.316</v>
      </c>
      <c r="S32" s="242">
        <f t="shared" si="4"/>
        <v>0.08993222570345911</v>
      </c>
      <c r="T32" s="241">
        <f>SUM(T33:T40)</f>
        <v>7229.124000000001</v>
      </c>
      <c r="U32" s="240">
        <f>SUM(U33:U40)</f>
        <v>3550.179</v>
      </c>
      <c r="V32" s="239">
        <f>SUM(V33:V40)</f>
        <v>768.2980000000001</v>
      </c>
      <c r="W32" s="240">
        <f>SUM(W33:W40)</f>
        <v>65.512</v>
      </c>
      <c r="X32" s="239">
        <f t="shared" si="5"/>
        <v>11613.113000000001</v>
      </c>
      <c r="Y32" s="238">
        <f t="shared" si="7"/>
        <v>0.05641923918246561</v>
      </c>
    </row>
    <row r="33" spans="1:25" ht="19.5" customHeight="1">
      <c r="A33" s="251" t="s">
        <v>328</v>
      </c>
      <c r="B33" s="248">
        <v>1620.992</v>
      </c>
      <c r="C33" s="246">
        <v>0.401</v>
      </c>
      <c r="D33" s="247">
        <v>0</v>
      </c>
      <c r="E33" s="246">
        <v>0</v>
      </c>
      <c r="F33" s="247">
        <f t="shared" si="0"/>
        <v>1621.393</v>
      </c>
      <c r="G33" s="249">
        <f t="shared" si="1"/>
        <v>0.03384235892320555</v>
      </c>
      <c r="H33" s="248">
        <v>1498.199</v>
      </c>
      <c r="I33" s="295">
        <v>0</v>
      </c>
      <c r="J33" s="247"/>
      <c r="K33" s="246"/>
      <c r="L33" s="247">
        <f t="shared" si="2"/>
        <v>1498.199</v>
      </c>
      <c r="M33" s="250">
        <f t="shared" si="6"/>
        <v>0.08222806182623277</v>
      </c>
      <c r="N33" s="248">
        <v>4779.13</v>
      </c>
      <c r="O33" s="246">
        <v>55.281000000000006</v>
      </c>
      <c r="P33" s="247"/>
      <c r="Q33" s="246"/>
      <c r="R33" s="247">
        <f t="shared" si="3"/>
        <v>4834.411</v>
      </c>
      <c r="S33" s="249">
        <f t="shared" si="4"/>
        <v>0.03543838789246099</v>
      </c>
      <c r="T33" s="248">
        <v>3615.9950000000003</v>
      </c>
      <c r="U33" s="246">
        <v>355.403</v>
      </c>
      <c r="V33" s="247"/>
      <c r="W33" s="246"/>
      <c r="X33" s="230">
        <f t="shared" si="5"/>
        <v>3971.398</v>
      </c>
      <c r="Y33" s="245">
        <f t="shared" si="7"/>
        <v>0.21730710445037227</v>
      </c>
    </row>
    <row r="34" spans="1:25" ht="19.5" customHeight="1">
      <c r="A34" s="251" t="s">
        <v>280</v>
      </c>
      <c r="B34" s="248">
        <v>381.856</v>
      </c>
      <c r="C34" s="246">
        <v>640.825</v>
      </c>
      <c r="D34" s="247">
        <v>0</v>
      </c>
      <c r="E34" s="246">
        <v>0</v>
      </c>
      <c r="F34" s="247">
        <f>SUM(B34:E34)</f>
        <v>1022.681</v>
      </c>
      <c r="G34" s="249">
        <f>F34/$F$9</f>
        <v>0.021345804173289743</v>
      </c>
      <c r="H34" s="248">
        <v>408.254</v>
      </c>
      <c r="I34" s="295">
        <v>584.335</v>
      </c>
      <c r="J34" s="247"/>
      <c r="K34" s="246"/>
      <c r="L34" s="247">
        <f>SUM(H34:K34)</f>
        <v>992.589</v>
      </c>
      <c r="M34" s="250">
        <f>IF(ISERROR(F34/L34-1),"         /0",(F34/L34-1))</f>
        <v>0.03031667689244988</v>
      </c>
      <c r="N34" s="248">
        <v>890.0870000000001</v>
      </c>
      <c r="O34" s="246">
        <v>1763.7079999999999</v>
      </c>
      <c r="P34" s="247"/>
      <c r="Q34" s="246"/>
      <c r="R34" s="247">
        <f>SUM(N34:Q34)</f>
        <v>2653.795</v>
      </c>
      <c r="S34" s="249">
        <f>R34/$R$9</f>
        <v>0.019453500456844384</v>
      </c>
      <c r="T34" s="248">
        <v>1163.256</v>
      </c>
      <c r="U34" s="246">
        <v>1713.3220000000001</v>
      </c>
      <c r="V34" s="247"/>
      <c r="W34" s="246"/>
      <c r="X34" s="230">
        <f>SUM(T34:W34)</f>
        <v>2876.5780000000004</v>
      </c>
      <c r="Y34" s="245">
        <f>IF(ISERROR(R34/X34-1),"         /0",IF(R34/X34&gt;5,"  *  ",(R34/X34-1)))</f>
        <v>-0.07744723070259185</v>
      </c>
    </row>
    <row r="35" spans="1:25" ht="19.5" customHeight="1">
      <c r="A35" s="251" t="s">
        <v>329</v>
      </c>
      <c r="B35" s="248">
        <v>389.962</v>
      </c>
      <c r="C35" s="246">
        <v>159.719</v>
      </c>
      <c r="D35" s="247">
        <v>0</v>
      </c>
      <c r="E35" s="246">
        <v>0</v>
      </c>
      <c r="F35" s="247">
        <f>SUM(B35:E35)</f>
        <v>549.681</v>
      </c>
      <c r="G35" s="249">
        <f>F35/$F$9</f>
        <v>0.011473160236455043</v>
      </c>
      <c r="H35" s="248">
        <v>255.907</v>
      </c>
      <c r="I35" s="295">
        <v>70.643</v>
      </c>
      <c r="J35" s="247"/>
      <c r="K35" s="246"/>
      <c r="L35" s="247">
        <f>SUM(H35:K35)</f>
        <v>326.55</v>
      </c>
      <c r="M35" s="250">
        <f>IF(ISERROR(F35/L35-1),"         /0",(F35/L35-1))</f>
        <v>0.6832981166743226</v>
      </c>
      <c r="N35" s="248">
        <v>1105.56</v>
      </c>
      <c r="O35" s="246">
        <v>415.499</v>
      </c>
      <c r="P35" s="247">
        <v>152.362</v>
      </c>
      <c r="Q35" s="246">
        <v>12.477</v>
      </c>
      <c r="R35" s="247">
        <f>SUM(N35:Q35)</f>
        <v>1685.8980000000001</v>
      </c>
      <c r="S35" s="249">
        <f>R35/$R$9</f>
        <v>0.012358383941937126</v>
      </c>
      <c r="T35" s="248">
        <v>822.663</v>
      </c>
      <c r="U35" s="246">
        <v>190.602</v>
      </c>
      <c r="V35" s="247"/>
      <c r="W35" s="246"/>
      <c r="X35" s="230">
        <f>SUM(T35:W35)</f>
        <v>1013.265</v>
      </c>
      <c r="Y35" s="245">
        <f>IF(ISERROR(R35/X35-1),"         /0",IF(R35/X35&gt;5,"  *  ",(R35/X35-1)))</f>
        <v>0.6638273304614293</v>
      </c>
    </row>
    <row r="36" spans="1:25" ht="19.5" customHeight="1">
      <c r="A36" s="251" t="s">
        <v>282</v>
      </c>
      <c r="B36" s="248">
        <v>32.962</v>
      </c>
      <c r="C36" s="246">
        <v>197.85</v>
      </c>
      <c r="D36" s="247">
        <v>0</v>
      </c>
      <c r="E36" s="246">
        <v>20.02</v>
      </c>
      <c r="F36" s="247"/>
      <c r="G36" s="249"/>
      <c r="H36" s="248">
        <v>32.086</v>
      </c>
      <c r="I36" s="295">
        <v>219.623</v>
      </c>
      <c r="J36" s="247">
        <v>365.23</v>
      </c>
      <c r="K36" s="246">
        <v>37.06</v>
      </c>
      <c r="L36" s="247"/>
      <c r="M36" s="250"/>
      <c r="N36" s="248">
        <v>151.363</v>
      </c>
      <c r="O36" s="246">
        <v>464.55499999999995</v>
      </c>
      <c r="P36" s="247"/>
      <c r="Q36" s="246">
        <v>102.181</v>
      </c>
      <c r="R36" s="247"/>
      <c r="S36" s="249"/>
      <c r="T36" s="248">
        <v>181.191</v>
      </c>
      <c r="U36" s="246">
        <v>490.602</v>
      </c>
      <c r="V36" s="247">
        <v>768.2080000000001</v>
      </c>
      <c r="W36" s="246">
        <v>65.432</v>
      </c>
      <c r="X36" s="230"/>
      <c r="Y36" s="245"/>
    </row>
    <row r="37" spans="1:25" ht="19.5" customHeight="1">
      <c r="A37" s="251" t="s">
        <v>281</v>
      </c>
      <c r="B37" s="248">
        <v>41.065</v>
      </c>
      <c r="C37" s="246">
        <v>197.447</v>
      </c>
      <c r="D37" s="247">
        <v>0</v>
      </c>
      <c r="E37" s="246">
        <v>0</v>
      </c>
      <c r="F37" s="247">
        <f t="shared" si="0"/>
        <v>238.512</v>
      </c>
      <c r="G37" s="249">
        <f t="shared" si="1"/>
        <v>0.004978317231844224</v>
      </c>
      <c r="H37" s="248">
        <v>37.03</v>
      </c>
      <c r="I37" s="295">
        <v>273.524</v>
      </c>
      <c r="J37" s="247"/>
      <c r="K37" s="246"/>
      <c r="L37" s="247">
        <f t="shared" si="2"/>
        <v>310.554</v>
      </c>
      <c r="M37" s="250">
        <f t="shared" si="6"/>
        <v>-0.23197897950114954</v>
      </c>
      <c r="N37" s="248">
        <v>97.91999999999999</v>
      </c>
      <c r="O37" s="246">
        <v>567.9970000000001</v>
      </c>
      <c r="P37" s="247"/>
      <c r="Q37" s="246"/>
      <c r="R37" s="247">
        <f t="shared" si="3"/>
        <v>665.917</v>
      </c>
      <c r="S37" s="249">
        <f t="shared" si="4"/>
        <v>0.004881468487098831</v>
      </c>
      <c r="T37" s="248">
        <v>105.113</v>
      </c>
      <c r="U37" s="246">
        <v>765.437</v>
      </c>
      <c r="V37" s="247"/>
      <c r="W37" s="246"/>
      <c r="X37" s="230">
        <f t="shared" si="5"/>
        <v>870.55</v>
      </c>
      <c r="Y37" s="245">
        <f t="shared" si="7"/>
        <v>-0.235061742576532</v>
      </c>
    </row>
    <row r="38" spans="1:25" ht="19.5" customHeight="1">
      <c r="A38" s="251" t="s">
        <v>283</v>
      </c>
      <c r="B38" s="248">
        <v>2.961</v>
      </c>
      <c r="C38" s="246">
        <v>97.296</v>
      </c>
      <c r="D38" s="247">
        <v>0</v>
      </c>
      <c r="E38" s="246">
        <v>0</v>
      </c>
      <c r="F38" s="247">
        <f t="shared" si="0"/>
        <v>100.257</v>
      </c>
      <c r="G38" s="249">
        <f t="shared" si="1"/>
        <v>0.002092603939059697</v>
      </c>
      <c r="H38" s="248">
        <v>132.14399999999998</v>
      </c>
      <c r="I38" s="295">
        <v>3.268</v>
      </c>
      <c r="J38" s="247"/>
      <c r="K38" s="246"/>
      <c r="L38" s="247">
        <f t="shared" si="2"/>
        <v>135.41199999999998</v>
      </c>
      <c r="M38" s="250" t="s">
        <v>50</v>
      </c>
      <c r="N38" s="248">
        <v>10.416</v>
      </c>
      <c r="O38" s="246">
        <v>279.332</v>
      </c>
      <c r="P38" s="247">
        <v>0</v>
      </c>
      <c r="Q38" s="246"/>
      <c r="R38" s="247">
        <f t="shared" si="3"/>
        <v>289.748</v>
      </c>
      <c r="S38" s="249">
        <f t="shared" si="4"/>
        <v>0.0021239820145752576</v>
      </c>
      <c r="T38" s="248">
        <v>375.64099999999996</v>
      </c>
      <c r="U38" s="246">
        <v>24.529</v>
      </c>
      <c r="V38" s="247"/>
      <c r="W38" s="246"/>
      <c r="X38" s="230">
        <f t="shared" si="5"/>
        <v>400.16999999999996</v>
      </c>
      <c r="Y38" s="245">
        <f t="shared" si="7"/>
        <v>-0.2759377264662518</v>
      </c>
    </row>
    <row r="39" spans="1:25" ht="19.5" customHeight="1">
      <c r="A39" s="251" t="s">
        <v>284</v>
      </c>
      <c r="B39" s="248">
        <v>7.707</v>
      </c>
      <c r="C39" s="246">
        <v>36.158</v>
      </c>
      <c r="D39" s="247">
        <v>0</v>
      </c>
      <c r="E39" s="246">
        <v>0</v>
      </c>
      <c r="F39" s="247">
        <f>SUM(B39:E39)</f>
        <v>43.865</v>
      </c>
      <c r="G39" s="249">
        <f>F39/$F$9</f>
        <v>0.0009155677088567741</v>
      </c>
      <c r="H39" s="248">
        <v>30.834</v>
      </c>
      <c r="I39" s="295">
        <v>4.782</v>
      </c>
      <c r="J39" s="247"/>
      <c r="K39" s="246"/>
      <c r="L39" s="247">
        <f>SUM(H39:K39)</f>
        <v>35.616</v>
      </c>
      <c r="M39" s="250" t="s">
        <v>50</v>
      </c>
      <c r="N39" s="248">
        <v>22.574</v>
      </c>
      <c r="O39" s="246">
        <v>108.415</v>
      </c>
      <c r="P39" s="247">
        <v>0</v>
      </c>
      <c r="Q39" s="246"/>
      <c r="R39" s="247">
        <f>SUM(N39:Q39)</f>
        <v>130.989</v>
      </c>
      <c r="S39" s="249">
        <f>R39/$R$9</f>
        <v>0.0009602077671190084</v>
      </c>
      <c r="T39" s="248">
        <v>77.844</v>
      </c>
      <c r="U39" s="246">
        <v>10.283999999999999</v>
      </c>
      <c r="V39" s="247"/>
      <c r="W39" s="246"/>
      <c r="X39" s="230">
        <f>SUM(T39:W39)</f>
        <v>88.12799999999999</v>
      </c>
      <c r="Y39" s="245">
        <f>IF(ISERROR(R39/X39-1),"         /0",IF(R39/X39&gt;5,"  *  ",(R39/X39-1)))</f>
        <v>0.48634940087145995</v>
      </c>
    </row>
    <row r="40" spans="1:25" ht="19.5" customHeight="1" thickBot="1">
      <c r="A40" s="251" t="s">
        <v>245</v>
      </c>
      <c r="B40" s="248">
        <v>517.995</v>
      </c>
      <c r="C40" s="246">
        <v>0</v>
      </c>
      <c r="D40" s="247">
        <v>0.08</v>
      </c>
      <c r="E40" s="246">
        <v>0</v>
      </c>
      <c r="F40" s="247">
        <f t="shared" si="0"/>
        <v>518.075</v>
      </c>
      <c r="G40" s="249">
        <f t="shared" si="1"/>
        <v>0.010813467246460122</v>
      </c>
      <c r="H40" s="248">
        <v>393.646</v>
      </c>
      <c r="I40" s="295">
        <v>0</v>
      </c>
      <c r="J40" s="247">
        <v>0</v>
      </c>
      <c r="K40" s="246"/>
      <c r="L40" s="247">
        <f t="shared" si="2"/>
        <v>393.646</v>
      </c>
      <c r="M40" s="250">
        <f>IF(ISERROR(F40/L40-1),"         /0",(F40/L40-1))</f>
        <v>0.31609364759199887</v>
      </c>
      <c r="N40" s="248">
        <v>1288.8639999999996</v>
      </c>
      <c r="O40" s="246">
        <v>0</v>
      </c>
      <c r="P40" s="247">
        <v>0.5499999999999999</v>
      </c>
      <c r="Q40" s="246">
        <v>0.045000000000000005</v>
      </c>
      <c r="R40" s="247">
        <f t="shared" si="3"/>
        <v>1289.4589999999996</v>
      </c>
      <c r="S40" s="249">
        <f t="shared" si="4"/>
        <v>0.009452309332703579</v>
      </c>
      <c r="T40" s="248">
        <v>887.421</v>
      </c>
      <c r="U40" s="246">
        <v>0</v>
      </c>
      <c r="V40" s="247">
        <v>0.09</v>
      </c>
      <c r="W40" s="246">
        <v>0.08</v>
      </c>
      <c r="X40" s="230">
        <f t="shared" si="5"/>
        <v>887.5910000000001</v>
      </c>
      <c r="Y40" s="245">
        <f t="shared" si="7"/>
        <v>0.45276258997668917</v>
      </c>
    </row>
    <row r="41" spans="1:25" s="237" customFormat="1" ht="19.5" customHeight="1">
      <c r="A41" s="244" t="s">
        <v>58</v>
      </c>
      <c r="B41" s="241">
        <f>SUM(B42:B47)</f>
        <v>2461.915</v>
      </c>
      <c r="C41" s="240">
        <f>SUM(C42:C47)</f>
        <v>1856.2139999999997</v>
      </c>
      <c r="D41" s="239">
        <f>SUM(D42:D47)</f>
        <v>0.853</v>
      </c>
      <c r="E41" s="240">
        <f>SUM(E42:E47)</f>
        <v>135.08800000000002</v>
      </c>
      <c r="F41" s="239">
        <f t="shared" si="0"/>
        <v>4454.07</v>
      </c>
      <c r="G41" s="242">
        <f t="shared" si="1"/>
        <v>0.09296711877322902</v>
      </c>
      <c r="H41" s="241">
        <f>SUM(H42:H47)</f>
        <v>2783.9629999999997</v>
      </c>
      <c r="I41" s="240">
        <f>SUM(I42:I47)</f>
        <v>2330.898</v>
      </c>
      <c r="J41" s="239">
        <f>SUM(J42:J47)</f>
        <v>216.751</v>
      </c>
      <c r="K41" s="240">
        <f>SUM(K42:K47)</f>
        <v>0.335</v>
      </c>
      <c r="L41" s="239">
        <f t="shared" si="2"/>
        <v>5331.947</v>
      </c>
      <c r="M41" s="243">
        <f aca="true" t="shared" si="8" ref="M41:M52">IF(ISERROR(F41/L41-1),"         /0",(F41/L41-1))</f>
        <v>-0.1646447348407627</v>
      </c>
      <c r="N41" s="241">
        <f>SUM(N42:N47)</f>
        <v>7279.575000000001</v>
      </c>
      <c r="O41" s="240">
        <f>SUM(O42:O47)</f>
        <v>4709.2339999999995</v>
      </c>
      <c r="P41" s="239">
        <f>SUM(P42:P47)</f>
        <v>3.542</v>
      </c>
      <c r="Q41" s="240">
        <f>SUM(Q42:Q47)</f>
        <v>358.258</v>
      </c>
      <c r="R41" s="239">
        <f t="shared" si="3"/>
        <v>12350.609</v>
      </c>
      <c r="S41" s="242">
        <f t="shared" si="4"/>
        <v>0.09053547008107497</v>
      </c>
      <c r="T41" s="241">
        <f>SUM(T42:T47)</f>
        <v>8029.516</v>
      </c>
      <c r="U41" s="240">
        <f>SUM(U42:U47)</f>
        <v>6117.193000000001</v>
      </c>
      <c r="V41" s="239">
        <f>SUM(V42:V47)</f>
        <v>476.94300000000004</v>
      </c>
      <c r="W41" s="240">
        <f>SUM(W42:W47)</f>
        <v>5.433000000000001</v>
      </c>
      <c r="X41" s="239">
        <f t="shared" si="5"/>
        <v>14629.085000000001</v>
      </c>
      <c r="Y41" s="238">
        <f t="shared" si="7"/>
        <v>-0.15574972734111536</v>
      </c>
    </row>
    <row r="42" spans="1:25" s="221" customFormat="1" ht="19.5" customHeight="1">
      <c r="A42" s="236" t="s">
        <v>290</v>
      </c>
      <c r="B42" s="234">
        <v>911.2249999999999</v>
      </c>
      <c r="C42" s="231">
        <v>893.832</v>
      </c>
      <c r="D42" s="230">
        <v>0</v>
      </c>
      <c r="E42" s="231">
        <v>73.539</v>
      </c>
      <c r="F42" s="230">
        <f t="shared" si="0"/>
        <v>1878.5959999999998</v>
      </c>
      <c r="G42" s="233">
        <f t="shared" si="1"/>
        <v>0.039210802133534714</v>
      </c>
      <c r="H42" s="234">
        <v>1313.594</v>
      </c>
      <c r="I42" s="231">
        <v>1018.9250000000001</v>
      </c>
      <c r="J42" s="230">
        <v>215.941</v>
      </c>
      <c r="K42" s="231">
        <v>0</v>
      </c>
      <c r="L42" s="230">
        <f t="shared" si="2"/>
        <v>2548.46</v>
      </c>
      <c r="M42" s="235">
        <f t="shared" si="8"/>
        <v>-0.26285050579565705</v>
      </c>
      <c r="N42" s="234">
        <v>3014.7760000000003</v>
      </c>
      <c r="O42" s="231">
        <v>2289.2259999999997</v>
      </c>
      <c r="P42" s="230">
        <v>0</v>
      </c>
      <c r="Q42" s="231">
        <v>189.712</v>
      </c>
      <c r="R42" s="230">
        <f t="shared" si="3"/>
        <v>5493.714</v>
      </c>
      <c r="S42" s="233">
        <f t="shared" si="4"/>
        <v>0.04027137281092639</v>
      </c>
      <c r="T42" s="232">
        <v>3918.6749999999997</v>
      </c>
      <c r="U42" s="231">
        <v>2897.418</v>
      </c>
      <c r="V42" s="230">
        <v>475.57000000000005</v>
      </c>
      <c r="W42" s="231">
        <v>0</v>
      </c>
      <c r="X42" s="230">
        <f t="shared" si="5"/>
        <v>7291.663</v>
      </c>
      <c r="Y42" s="229">
        <f t="shared" si="7"/>
        <v>-0.2465759868496391</v>
      </c>
    </row>
    <row r="43" spans="1:25" s="221" customFormat="1" ht="19.5" customHeight="1">
      <c r="A43" s="236" t="s">
        <v>291</v>
      </c>
      <c r="B43" s="234">
        <v>923.3130000000001</v>
      </c>
      <c r="C43" s="231">
        <v>627.8409999999999</v>
      </c>
      <c r="D43" s="230">
        <v>0</v>
      </c>
      <c r="E43" s="231">
        <v>0</v>
      </c>
      <c r="F43" s="230">
        <f>SUM(B43:E43)</f>
        <v>1551.154</v>
      </c>
      <c r="G43" s="233">
        <f>F43/$F$9</f>
        <v>0.03237630260718159</v>
      </c>
      <c r="H43" s="234">
        <v>949.515</v>
      </c>
      <c r="I43" s="231">
        <v>525.465</v>
      </c>
      <c r="J43" s="230"/>
      <c r="K43" s="231"/>
      <c r="L43" s="230">
        <f>SUM(H43:K43)</f>
        <v>1474.98</v>
      </c>
      <c r="M43" s="235">
        <f>IF(ISERROR(F43/L43-1),"         /0",(F43/L43-1))</f>
        <v>0.05164409008935711</v>
      </c>
      <c r="N43" s="234">
        <v>2545.632</v>
      </c>
      <c r="O43" s="231">
        <v>1515.981</v>
      </c>
      <c r="P43" s="230"/>
      <c r="Q43" s="231"/>
      <c r="R43" s="230">
        <f>SUM(N43:Q43)</f>
        <v>4061.6130000000003</v>
      </c>
      <c r="S43" s="233">
        <f>R43/$R$9</f>
        <v>0.029773434025998653</v>
      </c>
      <c r="T43" s="232">
        <v>2566.748</v>
      </c>
      <c r="U43" s="231">
        <v>1537.1130000000003</v>
      </c>
      <c r="V43" s="230"/>
      <c r="W43" s="231"/>
      <c r="X43" s="230">
        <f>SUM(T43:W43)</f>
        <v>4103.861000000001</v>
      </c>
      <c r="Y43" s="229">
        <f>IF(ISERROR(R43/X43-1),"         /0",IF(R43/X43&gt;5,"  *  ",(R43/X43-1)))</f>
        <v>-0.010294695653678465</v>
      </c>
    </row>
    <row r="44" spans="1:25" s="221" customFormat="1" ht="19.5" customHeight="1">
      <c r="A44" s="236" t="s">
        <v>292</v>
      </c>
      <c r="B44" s="234">
        <v>99.33600000000001</v>
      </c>
      <c r="C44" s="231">
        <v>237.221</v>
      </c>
      <c r="D44" s="230">
        <v>0</v>
      </c>
      <c r="E44" s="231">
        <v>60.897999999999996</v>
      </c>
      <c r="F44" s="230">
        <f t="shared" si="0"/>
        <v>397.45500000000004</v>
      </c>
      <c r="G44" s="233">
        <f t="shared" si="1"/>
        <v>0.008295838680580626</v>
      </c>
      <c r="H44" s="234">
        <v>83.926</v>
      </c>
      <c r="I44" s="231">
        <v>106.78899999999999</v>
      </c>
      <c r="J44" s="230"/>
      <c r="K44" s="231"/>
      <c r="L44" s="230">
        <f t="shared" si="2"/>
        <v>190.71499999999997</v>
      </c>
      <c r="M44" s="235">
        <f t="shared" si="8"/>
        <v>1.08402590252471</v>
      </c>
      <c r="N44" s="234">
        <v>196.596</v>
      </c>
      <c r="O44" s="231">
        <v>490.70899999999995</v>
      </c>
      <c r="P44" s="230"/>
      <c r="Q44" s="231">
        <v>154.851</v>
      </c>
      <c r="R44" s="230">
        <f t="shared" si="3"/>
        <v>842.156</v>
      </c>
      <c r="S44" s="233">
        <f t="shared" si="4"/>
        <v>0.006173378927435706</v>
      </c>
      <c r="T44" s="232">
        <v>268.10699999999997</v>
      </c>
      <c r="U44" s="231">
        <v>204.02799999999996</v>
      </c>
      <c r="V44" s="230">
        <v>0.073</v>
      </c>
      <c r="W44" s="231">
        <v>0</v>
      </c>
      <c r="X44" s="230">
        <f t="shared" si="5"/>
        <v>472.2079999999999</v>
      </c>
      <c r="Y44" s="229">
        <f t="shared" si="7"/>
        <v>0.7834428895740861</v>
      </c>
    </row>
    <row r="45" spans="1:25" s="221" customFormat="1" ht="19.5" customHeight="1">
      <c r="A45" s="236" t="s">
        <v>293</v>
      </c>
      <c r="B45" s="234">
        <v>98.884</v>
      </c>
      <c r="C45" s="231">
        <v>32.065</v>
      </c>
      <c r="D45" s="230">
        <v>0</v>
      </c>
      <c r="E45" s="231">
        <v>0</v>
      </c>
      <c r="F45" s="230">
        <f>SUM(B45:E45)</f>
        <v>130.949</v>
      </c>
      <c r="G45" s="233">
        <f>F45/$F$9</f>
        <v>0.002733219557895491</v>
      </c>
      <c r="H45" s="234">
        <v>109.323</v>
      </c>
      <c r="I45" s="231">
        <v>27.514</v>
      </c>
      <c r="J45" s="230">
        <v>0</v>
      </c>
      <c r="K45" s="231">
        <v>0</v>
      </c>
      <c r="L45" s="230">
        <f>SUM(H45:K45)</f>
        <v>136.837</v>
      </c>
      <c r="M45" s="235">
        <f>IF(ISERROR(F45/L45-1),"         /0",(F45/L45-1))</f>
        <v>-0.04302929763148844</v>
      </c>
      <c r="N45" s="234">
        <v>255.772</v>
      </c>
      <c r="O45" s="231">
        <v>108.358</v>
      </c>
      <c r="P45" s="230">
        <v>0</v>
      </c>
      <c r="Q45" s="231">
        <v>0</v>
      </c>
      <c r="R45" s="230">
        <f>SUM(N45:Q45)</f>
        <v>364.13</v>
      </c>
      <c r="S45" s="233">
        <f>R45/$R$9</f>
        <v>0.002669235235333078</v>
      </c>
      <c r="T45" s="232">
        <v>263.603</v>
      </c>
      <c r="U45" s="231">
        <v>105.985</v>
      </c>
      <c r="V45" s="230">
        <v>0</v>
      </c>
      <c r="W45" s="231">
        <v>0</v>
      </c>
      <c r="X45" s="230">
        <f>SUM(T45:W45)</f>
        <v>369.588</v>
      </c>
      <c r="Y45" s="229">
        <f>IF(ISERROR(R45/X45-1),"         /0",IF(R45/X45&gt;5,"  *  ",(R45/X45-1)))</f>
        <v>-0.014767795491195668</v>
      </c>
    </row>
    <row r="46" spans="1:25" s="221" customFormat="1" ht="19.5" customHeight="1">
      <c r="A46" s="236" t="s">
        <v>296</v>
      </c>
      <c r="B46" s="234">
        <v>56.258</v>
      </c>
      <c r="C46" s="231">
        <v>32.485</v>
      </c>
      <c r="D46" s="230">
        <v>0</v>
      </c>
      <c r="E46" s="231">
        <v>0</v>
      </c>
      <c r="F46" s="230">
        <f>SUM(B46:E46)</f>
        <v>88.743</v>
      </c>
      <c r="G46" s="233">
        <f>F46/$F$9</f>
        <v>0.0018522791562082912</v>
      </c>
      <c r="H46" s="234">
        <v>139.45499999999998</v>
      </c>
      <c r="I46" s="231">
        <v>245.48100000000002</v>
      </c>
      <c r="J46" s="230"/>
      <c r="K46" s="231"/>
      <c r="L46" s="230">
        <f>SUM(H46:K46)</f>
        <v>384.93600000000004</v>
      </c>
      <c r="M46" s="235">
        <f>IF(ISERROR(F46/L46-1),"         /0",(F46/L46-1))</f>
        <v>-0.7694603778290418</v>
      </c>
      <c r="N46" s="234">
        <v>146.388</v>
      </c>
      <c r="O46" s="231">
        <v>80.798</v>
      </c>
      <c r="P46" s="230"/>
      <c r="Q46" s="231"/>
      <c r="R46" s="230">
        <f>SUM(N46:Q46)</f>
        <v>227.186</v>
      </c>
      <c r="S46" s="233">
        <f>R46/$R$9</f>
        <v>0.0016653746633740166</v>
      </c>
      <c r="T46" s="232">
        <v>418.625</v>
      </c>
      <c r="U46" s="231">
        <v>625.992</v>
      </c>
      <c r="V46" s="230"/>
      <c r="W46" s="231"/>
      <c r="X46" s="230">
        <f>SUM(T46:W46)</f>
        <v>1044.617</v>
      </c>
      <c r="Y46" s="229">
        <f>IF(ISERROR(R46/X46-1),"         /0",IF(R46/X46&gt;5,"  *  ",(R46/X46-1)))</f>
        <v>-0.7825174202602485</v>
      </c>
    </row>
    <row r="47" spans="1:25" s="221" customFormat="1" ht="19.5" customHeight="1" thickBot="1">
      <c r="A47" s="236" t="s">
        <v>245</v>
      </c>
      <c r="B47" s="234">
        <v>372.899</v>
      </c>
      <c r="C47" s="231">
        <v>32.77</v>
      </c>
      <c r="D47" s="230">
        <v>0.853</v>
      </c>
      <c r="E47" s="231">
        <v>0.651</v>
      </c>
      <c r="F47" s="230">
        <f>SUM(B47:E47)</f>
        <v>407.173</v>
      </c>
      <c r="G47" s="233">
        <f>F47/$F$9</f>
        <v>0.00849867663782832</v>
      </c>
      <c r="H47" s="234">
        <v>188.14999999999998</v>
      </c>
      <c r="I47" s="231">
        <v>406.724</v>
      </c>
      <c r="J47" s="230">
        <v>0.81</v>
      </c>
      <c r="K47" s="231">
        <v>0.335</v>
      </c>
      <c r="L47" s="230">
        <f>SUM(H47:K47)</f>
        <v>596.019</v>
      </c>
      <c r="M47" s="235">
        <f>IF(ISERROR(F47/L47-1),"         /0",(F47/L47-1))</f>
        <v>-0.31684560391531147</v>
      </c>
      <c r="N47" s="234">
        <v>1120.411</v>
      </c>
      <c r="O47" s="231">
        <v>224.162</v>
      </c>
      <c r="P47" s="230">
        <v>3.542</v>
      </c>
      <c r="Q47" s="231">
        <v>13.695000000000002</v>
      </c>
      <c r="R47" s="230">
        <f>SUM(N47:Q47)</f>
        <v>1361.81</v>
      </c>
      <c r="S47" s="233">
        <f>R47/$R$9</f>
        <v>0.009982674418007136</v>
      </c>
      <c r="T47" s="232">
        <v>593.758</v>
      </c>
      <c r="U47" s="231">
        <v>746.6569999999999</v>
      </c>
      <c r="V47" s="230">
        <v>1.3</v>
      </c>
      <c r="W47" s="231">
        <v>5.433000000000001</v>
      </c>
      <c r="X47" s="230">
        <f>SUM(T47:W47)</f>
        <v>1347.148</v>
      </c>
      <c r="Y47" s="229">
        <f>IF(ISERROR(R47/X47-1),"         /0",IF(R47/X47&gt;5,"  *  ",(R47/X47-1)))</f>
        <v>0.01088373363579942</v>
      </c>
    </row>
    <row r="48" spans="1:25" s="237" customFormat="1" ht="19.5" customHeight="1">
      <c r="A48" s="244" t="s">
        <v>57</v>
      </c>
      <c r="B48" s="241">
        <f>SUM(B49:B51)</f>
        <v>680.096</v>
      </c>
      <c r="C48" s="240">
        <f>SUM(C49:C51)</f>
        <v>192.925</v>
      </c>
      <c r="D48" s="239">
        <f>SUM(D49:D51)</f>
        <v>0.3</v>
      </c>
      <c r="E48" s="240">
        <f>SUM(E49:E51)</f>
        <v>0</v>
      </c>
      <c r="F48" s="239">
        <f t="shared" si="0"/>
        <v>873.3209999999999</v>
      </c>
      <c r="G48" s="242">
        <f t="shared" si="1"/>
        <v>0.018228302908161558</v>
      </c>
      <c r="H48" s="241">
        <f>SUM(H49:H51)</f>
        <v>739.0060000000001</v>
      </c>
      <c r="I48" s="240">
        <f>SUM(I49:I51)</f>
        <v>138.84799999999998</v>
      </c>
      <c r="J48" s="239">
        <f>SUM(J49:J51)</f>
        <v>35.011</v>
      </c>
      <c r="K48" s="240">
        <f>SUM(K49:K51)</f>
        <v>33.294</v>
      </c>
      <c r="L48" s="239">
        <f t="shared" si="2"/>
        <v>946.159</v>
      </c>
      <c r="M48" s="243">
        <f t="shared" si="8"/>
        <v>-0.07698283269513906</v>
      </c>
      <c r="N48" s="241">
        <f>SUM(N49:N51)</f>
        <v>1976.734</v>
      </c>
      <c r="O48" s="240">
        <f>SUM(O49:O51)</f>
        <v>666.354</v>
      </c>
      <c r="P48" s="239">
        <f>SUM(P49:P51)</f>
        <v>0.49</v>
      </c>
      <c r="Q48" s="240">
        <f>SUM(Q49:Q51)</f>
        <v>0.06</v>
      </c>
      <c r="R48" s="239">
        <f t="shared" si="3"/>
        <v>2643.6379999999995</v>
      </c>
      <c r="S48" s="242">
        <f t="shared" si="4"/>
        <v>0.01937904511868142</v>
      </c>
      <c r="T48" s="241">
        <f>SUM(T49:T51)</f>
        <v>2150.232</v>
      </c>
      <c r="U48" s="240">
        <f>SUM(U49:U51)</f>
        <v>428.336</v>
      </c>
      <c r="V48" s="239">
        <f>SUM(V49:V51)</f>
        <v>118.873</v>
      </c>
      <c r="W48" s="240">
        <f>SUM(W49:W51)</f>
        <v>39.007</v>
      </c>
      <c r="X48" s="239">
        <f t="shared" si="5"/>
        <v>2736.4480000000003</v>
      </c>
      <c r="Y48" s="238">
        <f t="shared" si="7"/>
        <v>-0.03391623009097955</v>
      </c>
    </row>
    <row r="49" spans="1:25" ht="19.5" customHeight="1">
      <c r="A49" s="236" t="s">
        <v>300</v>
      </c>
      <c r="B49" s="234">
        <v>347.716</v>
      </c>
      <c r="C49" s="231">
        <v>92.052</v>
      </c>
      <c r="D49" s="230">
        <v>0.3</v>
      </c>
      <c r="E49" s="231">
        <v>0</v>
      </c>
      <c r="F49" s="230">
        <f t="shared" si="0"/>
        <v>440.06800000000004</v>
      </c>
      <c r="G49" s="233">
        <f t="shared" si="1"/>
        <v>0.009185274147980916</v>
      </c>
      <c r="H49" s="234">
        <v>516.407</v>
      </c>
      <c r="I49" s="231">
        <v>102.482</v>
      </c>
      <c r="J49" s="230">
        <v>0</v>
      </c>
      <c r="K49" s="231">
        <v>0</v>
      </c>
      <c r="L49" s="230">
        <f t="shared" si="2"/>
        <v>618.889</v>
      </c>
      <c r="M49" s="235">
        <f t="shared" si="8"/>
        <v>-0.2889387273000489</v>
      </c>
      <c r="N49" s="234">
        <v>1117.057</v>
      </c>
      <c r="O49" s="231">
        <v>338.91700000000003</v>
      </c>
      <c r="P49" s="230">
        <v>0.43</v>
      </c>
      <c r="Q49" s="231">
        <v>0</v>
      </c>
      <c r="R49" s="230">
        <f t="shared" si="3"/>
        <v>1456.4040000000002</v>
      </c>
      <c r="S49" s="233">
        <f t="shared" si="4"/>
        <v>0.010676090609617545</v>
      </c>
      <c r="T49" s="232">
        <v>1526.071</v>
      </c>
      <c r="U49" s="231">
        <v>252.59300000000002</v>
      </c>
      <c r="V49" s="230">
        <v>0</v>
      </c>
      <c r="W49" s="231">
        <v>0</v>
      </c>
      <c r="X49" s="230">
        <f t="shared" si="5"/>
        <v>1778.664</v>
      </c>
      <c r="Y49" s="229">
        <f t="shared" si="7"/>
        <v>-0.18118093130574398</v>
      </c>
    </row>
    <row r="50" spans="1:25" ht="19.5" customHeight="1">
      <c r="A50" s="236" t="s">
        <v>301</v>
      </c>
      <c r="B50" s="234">
        <v>149.777</v>
      </c>
      <c r="C50" s="231">
        <v>6.578</v>
      </c>
      <c r="D50" s="230">
        <v>0</v>
      </c>
      <c r="E50" s="231">
        <v>0</v>
      </c>
      <c r="F50" s="230">
        <f>SUM(B50:E50)</f>
        <v>156.355</v>
      </c>
      <c r="G50" s="233">
        <f>F50/$F$9</f>
        <v>0.0032635036844477576</v>
      </c>
      <c r="H50" s="234">
        <v>73.733</v>
      </c>
      <c r="I50" s="231">
        <v>25.540000000000003</v>
      </c>
      <c r="J50" s="230">
        <v>0</v>
      </c>
      <c r="K50" s="231">
        <v>0</v>
      </c>
      <c r="L50" s="230">
        <f>SUM(H50:K50)</f>
        <v>99.27300000000001</v>
      </c>
      <c r="M50" s="235">
        <f>IF(ISERROR(F50/L50-1),"         /0",(F50/L50-1))</f>
        <v>0.5750002518308097</v>
      </c>
      <c r="N50" s="234">
        <v>493.74499999999995</v>
      </c>
      <c r="O50" s="231">
        <v>34.223</v>
      </c>
      <c r="P50" s="230"/>
      <c r="Q50" s="231"/>
      <c r="R50" s="230">
        <f>SUM(N50:Q50)</f>
        <v>527.968</v>
      </c>
      <c r="S50" s="233">
        <f>R50/$R$9</f>
        <v>0.003870240817093715</v>
      </c>
      <c r="T50" s="232">
        <v>172.297</v>
      </c>
      <c r="U50" s="231">
        <v>67.70600000000002</v>
      </c>
      <c r="V50" s="230">
        <v>0.159</v>
      </c>
      <c r="W50" s="231">
        <v>0</v>
      </c>
      <c r="X50" s="230">
        <f>SUM(T50:W50)</f>
        <v>240.162</v>
      </c>
      <c r="Y50" s="229">
        <f>IF(ISERROR(R50/X50-1),"         /0",IF(R50/X50&gt;5,"  *  ",(R50/X50-1)))</f>
        <v>1.1983827583048106</v>
      </c>
    </row>
    <row r="51" spans="1:25" ht="19.5" customHeight="1" thickBot="1">
      <c r="A51" s="236" t="s">
        <v>245</v>
      </c>
      <c r="B51" s="234">
        <v>182.603</v>
      </c>
      <c r="C51" s="231">
        <v>94.29500000000002</v>
      </c>
      <c r="D51" s="230">
        <v>0</v>
      </c>
      <c r="E51" s="231">
        <v>0</v>
      </c>
      <c r="F51" s="230">
        <f>SUM(B51:E51)</f>
        <v>276.898</v>
      </c>
      <c r="G51" s="233">
        <f>F51/$F$9</f>
        <v>0.005779525075732886</v>
      </c>
      <c r="H51" s="234">
        <v>148.866</v>
      </c>
      <c r="I51" s="231">
        <v>10.825999999999999</v>
      </c>
      <c r="J51" s="230">
        <v>35.011</v>
      </c>
      <c r="K51" s="231">
        <v>33.294</v>
      </c>
      <c r="L51" s="230">
        <f>SUM(H51:K51)</f>
        <v>227.997</v>
      </c>
      <c r="M51" s="235">
        <f>IF(ISERROR(F51/L51-1),"         /0",(F51/L51-1))</f>
        <v>0.21448089229244238</v>
      </c>
      <c r="N51" s="234">
        <v>365.932</v>
      </c>
      <c r="O51" s="231">
        <v>293.214</v>
      </c>
      <c r="P51" s="230">
        <v>0.06</v>
      </c>
      <c r="Q51" s="231">
        <v>0.06</v>
      </c>
      <c r="R51" s="230">
        <f>SUM(N51:Q51)</f>
        <v>659.2659999999998</v>
      </c>
      <c r="S51" s="233">
        <f>R51/$R$9</f>
        <v>0.004832713691970166</v>
      </c>
      <c r="T51" s="232">
        <v>451.86400000000003</v>
      </c>
      <c r="U51" s="231">
        <v>108.03699999999999</v>
      </c>
      <c r="V51" s="230">
        <v>118.714</v>
      </c>
      <c r="W51" s="231">
        <v>39.007</v>
      </c>
      <c r="X51" s="230">
        <f>SUM(T51:W51)</f>
        <v>717.622</v>
      </c>
      <c r="Y51" s="229">
        <f>IF(ISERROR(R51/X51-1),"         /0",IF(R51/X51&gt;5,"  *  ",(R51/X51-1)))</f>
        <v>-0.08131857718966273</v>
      </c>
    </row>
    <row r="52" spans="1:25" s="221" customFormat="1" ht="19.5" customHeight="1" thickBot="1">
      <c r="A52" s="228" t="s">
        <v>56</v>
      </c>
      <c r="B52" s="225">
        <v>133.869</v>
      </c>
      <c r="C52" s="224">
        <v>0</v>
      </c>
      <c r="D52" s="223">
        <v>0</v>
      </c>
      <c r="E52" s="224">
        <v>0</v>
      </c>
      <c r="F52" s="223">
        <f t="shared" si="0"/>
        <v>133.869</v>
      </c>
      <c r="G52" s="226">
        <f t="shared" si="1"/>
        <v>0.002794166958097515</v>
      </c>
      <c r="H52" s="225">
        <v>79.967</v>
      </c>
      <c r="I52" s="224">
        <v>0</v>
      </c>
      <c r="J52" s="223">
        <v>0</v>
      </c>
      <c r="K52" s="224">
        <v>0.05</v>
      </c>
      <c r="L52" s="223">
        <f t="shared" si="2"/>
        <v>80.017</v>
      </c>
      <c r="M52" s="227">
        <f t="shared" si="8"/>
        <v>0.6730069860154717</v>
      </c>
      <c r="N52" s="225">
        <v>257.45699999999994</v>
      </c>
      <c r="O52" s="224">
        <v>0</v>
      </c>
      <c r="P52" s="223">
        <v>0</v>
      </c>
      <c r="Q52" s="224">
        <v>2.582</v>
      </c>
      <c r="R52" s="223">
        <f t="shared" si="3"/>
        <v>260.03899999999993</v>
      </c>
      <c r="S52" s="226">
        <f t="shared" si="4"/>
        <v>0.0019062017997989126</v>
      </c>
      <c r="T52" s="225">
        <v>168.36900000000006</v>
      </c>
      <c r="U52" s="224">
        <v>0</v>
      </c>
      <c r="V52" s="223">
        <v>0</v>
      </c>
      <c r="W52" s="224">
        <v>0.05</v>
      </c>
      <c r="X52" s="223">
        <f t="shared" si="5"/>
        <v>168.41900000000007</v>
      </c>
      <c r="Y52" s="222">
        <f t="shared" si="7"/>
        <v>0.5440003800046302</v>
      </c>
    </row>
    <row r="53" ht="15" thickTop="1">
      <c r="A53" s="122" t="s">
        <v>43</v>
      </c>
    </row>
    <row r="54" ht="14.25">
      <c r="A54" s="122" t="s">
        <v>55</v>
      </c>
    </row>
    <row r="55" ht="14.25">
      <c r="A55" s="129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3:Y65536 M53:M65536 Y3 M3 M5:M8 Y5:Y8">
    <cfRule type="cellIs" priority="3" dxfId="80" operator="lessThan" stopIfTrue="1">
      <formula>0</formula>
    </cfRule>
  </conditionalFormatting>
  <conditionalFormatting sqref="Y9:Y46 M9:M46 M48:M52 Y48:Y52">
    <cfRule type="cellIs" priority="4" dxfId="80" operator="lessThan" stopIfTrue="1">
      <formula>0</formula>
    </cfRule>
    <cfRule type="cellIs" priority="5" dxfId="82" operator="greaterThanOrEqual" stopIfTrue="1">
      <formula>0</formula>
    </cfRule>
  </conditionalFormatting>
  <conditionalFormatting sqref="Y46:Y47 M46:M47">
    <cfRule type="cellIs" priority="1" dxfId="80" operator="lessThan" stopIfTrue="1">
      <formula>0</formula>
    </cfRule>
    <cfRule type="cellIs" priority="2" dxfId="8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T42" sqref="T42:W42"/>
    </sheetView>
  </sheetViews>
  <sheetFormatPr defaultColWidth="8.00390625" defaultRowHeight="15"/>
  <cols>
    <col min="1" max="1" width="20.28125" style="129" customWidth="1"/>
    <col min="2" max="2" width="8.57421875" style="129" customWidth="1"/>
    <col min="3" max="3" width="9.7109375" style="129" bestFit="1" customWidth="1"/>
    <col min="4" max="4" width="8.00390625" style="129" bestFit="1" customWidth="1"/>
    <col min="5" max="5" width="9.7109375" style="129" bestFit="1" customWidth="1"/>
    <col min="6" max="6" width="9.421875" style="129" bestFit="1" customWidth="1"/>
    <col min="7" max="7" width="11.28125" style="129" customWidth="1"/>
    <col min="8" max="8" width="9.28125" style="129" bestFit="1" customWidth="1"/>
    <col min="9" max="9" width="9.7109375" style="129" bestFit="1" customWidth="1"/>
    <col min="10" max="10" width="8.57421875" style="129" customWidth="1"/>
    <col min="11" max="11" width="9.7109375" style="129" bestFit="1" customWidth="1"/>
    <col min="12" max="12" width="9.28125" style="129" bestFit="1" customWidth="1"/>
    <col min="13" max="13" width="9.421875" style="129" customWidth="1"/>
    <col min="14" max="14" width="9.7109375" style="129" customWidth="1"/>
    <col min="15" max="15" width="10.8515625" style="129" customWidth="1"/>
    <col min="16" max="16" width="9.57421875" style="129" customWidth="1"/>
    <col min="17" max="17" width="10.140625" style="129" customWidth="1"/>
    <col min="18" max="18" width="10.57421875" style="129" customWidth="1"/>
    <col min="19" max="19" width="11.00390625" style="129" customWidth="1"/>
    <col min="20" max="20" width="10.421875" style="129" customWidth="1"/>
    <col min="21" max="23" width="10.28125" style="129" customWidth="1"/>
    <col min="24" max="24" width="10.421875" style="129" customWidth="1"/>
    <col min="25" max="25" width="8.7109375" style="129" bestFit="1" customWidth="1"/>
    <col min="26" max="16384" width="8.00390625" style="129" customWidth="1"/>
  </cols>
  <sheetData>
    <row r="1" spans="24:25" ht="18.75" thickBot="1">
      <c r="X1" s="556" t="s">
        <v>28</v>
      </c>
      <c r="Y1" s="557"/>
    </row>
    <row r="2" ht="5.25" customHeight="1" thickBot="1"/>
    <row r="3" spans="1:25" ht="24.75" customHeight="1" thickTop="1">
      <c r="A3" s="612" t="s">
        <v>72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4"/>
    </row>
    <row r="4" spans="1:25" ht="21" customHeight="1" thickBot="1">
      <c r="A4" s="623" t="s">
        <v>45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5"/>
    </row>
    <row r="5" spans="1:25" s="272" customFormat="1" ht="18" customHeight="1" thickBot="1" thickTop="1">
      <c r="A5" s="561" t="s">
        <v>71</v>
      </c>
      <c r="B5" s="629" t="s">
        <v>36</v>
      </c>
      <c r="C5" s="630"/>
      <c r="D5" s="630"/>
      <c r="E5" s="630"/>
      <c r="F5" s="630"/>
      <c r="G5" s="630"/>
      <c r="H5" s="630"/>
      <c r="I5" s="630"/>
      <c r="J5" s="631"/>
      <c r="K5" s="631"/>
      <c r="L5" s="631"/>
      <c r="M5" s="632"/>
      <c r="N5" s="629" t="s">
        <v>35</v>
      </c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3"/>
    </row>
    <row r="6" spans="1:25" s="169" customFormat="1" ht="26.25" customHeight="1" thickBot="1">
      <c r="A6" s="562"/>
      <c r="B6" s="638" t="s">
        <v>444</v>
      </c>
      <c r="C6" s="639"/>
      <c r="D6" s="639"/>
      <c r="E6" s="639"/>
      <c r="F6" s="639"/>
      <c r="G6" s="615" t="s">
        <v>34</v>
      </c>
      <c r="H6" s="638" t="s">
        <v>445</v>
      </c>
      <c r="I6" s="639"/>
      <c r="J6" s="639"/>
      <c r="K6" s="639"/>
      <c r="L6" s="639"/>
      <c r="M6" s="626" t="s">
        <v>33</v>
      </c>
      <c r="N6" s="638" t="s">
        <v>446</v>
      </c>
      <c r="O6" s="639"/>
      <c r="P6" s="639"/>
      <c r="Q6" s="639"/>
      <c r="R6" s="639"/>
      <c r="S6" s="615" t="s">
        <v>34</v>
      </c>
      <c r="T6" s="638" t="s">
        <v>447</v>
      </c>
      <c r="U6" s="639"/>
      <c r="V6" s="639"/>
      <c r="W6" s="639"/>
      <c r="X6" s="639"/>
      <c r="Y6" s="620" t="s">
        <v>33</v>
      </c>
    </row>
    <row r="7" spans="1:25" s="169" customFormat="1" ht="26.25" customHeight="1">
      <c r="A7" s="563"/>
      <c r="B7" s="555" t="s">
        <v>22</v>
      </c>
      <c r="C7" s="551"/>
      <c r="D7" s="550" t="s">
        <v>21</v>
      </c>
      <c r="E7" s="551"/>
      <c r="F7" s="640" t="s">
        <v>17</v>
      </c>
      <c r="G7" s="616"/>
      <c r="H7" s="555" t="s">
        <v>22</v>
      </c>
      <c r="I7" s="551"/>
      <c r="J7" s="550" t="s">
        <v>21</v>
      </c>
      <c r="K7" s="551"/>
      <c r="L7" s="640" t="s">
        <v>17</v>
      </c>
      <c r="M7" s="627"/>
      <c r="N7" s="555" t="s">
        <v>22</v>
      </c>
      <c r="O7" s="551"/>
      <c r="P7" s="550" t="s">
        <v>21</v>
      </c>
      <c r="Q7" s="551"/>
      <c r="R7" s="640" t="s">
        <v>17</v>
      </c>
      <c r="S7" s="616"/>
      <c r="T7" s="555" t="s">
        <v>22</v>
      </c>
      <c r="U7" s="551"/>
      <c r="V7" s="550" t="s">
        <v>21</v>
      </c>
      <c r="W7" s="551"/>
      <c r="X7" s="640" t="s">
        <v>17</v>
      </c>
      <c r="Y7" s="621"/>
    </row>
    <row r="8" spans="1:25" s="268" customFormat="1" ht="15" customHeight="1" thickBot="1">
      <c r="A8" s="564"/>
      <c r="B8" s="271" t="s">
        <v>31</v>
      </c>
      <c r="C8" s="269" t="s">
        <v>30</v>
      </c>
      <c r="D8" s="270" t="s">
        <v>31</v>
      </c>
      <c r="E8" s="269" t="s">
        <v>30</v>
      </c>
      <c r="F8" s="611"/>
      <c r="G8" s="617"/>
      <c r="H8" s="271" t="s">
        <v>31</v>
      </c>
      <c r="I8" s="269" t="s">
        <v>30</v>
      </c>
      <c r="J8" s="270" t="s">
        <v>31</v>
      </c>
      <c r="K8" s="269" t="s">
        <v>30</v>
      </c>
      <c r="L8" s="611"/>
      <c r="M8" s="628"/>
      <c r="N8" s="271" t="s">
        <v>31</v>
      </c>
      <c r="O8" s="269" t="s">
        <v>30</v>
      </c>
      <c r="P8" s="270" t="s">
        <v>31</v>
      </c>
      <c r="Q8" s="269" t="s">
        <v>30</v>
      </c>
      <c r="R8" s="611"/>
      <c r="S8" s="617"/>
      <c r="T8" s="271" t="s">
        <v>31</v>
      </c>
      <c r="U8" s="269" t="s">
        <v>30</v>
      </c>
      <c r="V8" s="270" t="s">
        <v>31</v>
      </c>
      <c r="W8" s="269" t="s">
        <v>30</v>
      </c>
      <c r="X8" s="611"/>
      <c r="Y8" s="622"/>
    </row>
    <row r="9" spans="1:25" s="158" customFormat="1" ht="18" customHeight="1" thickBot="1" thickTop="1">
      <c r="A9" s="331" t="s">
        <v>24</v>
      </c>
      <c r="B9" s="323">
        <f>B10+B14+B24+B32+B38+B42</f>
        <v>25006.330000000005</v>
      </c>
      <c r="C9" s="322">
        <f>C10+C14+C24+C32+C38+C42</f>
        <v>18303.337999999996</v>
      </c>
      <c r="D9" s="321">
        <f>D10+D14+D24+D32+D38+D42</f>
        <v>2637.6810000000005</v>
      </c>
      <c r="E9" s="322">
        <f>E10+E14+E24+E32+E38+E42</f>
        <v>1962.8159999999996</v>
      </c>
      <c r="F9" s="321">
        <f>SUM(B9:E9)</f>
        <v>47910.165</v>
      </c>
      <c r="G9" s="324">
        <f>F9/$F$9</f>
        <v>1</v>
      </c>
      <c r="H9" s="323">
        <f>H10+H14+H24+H32+H38+H42</f>
        <v>23566.403000000006</v>
      </c>
      <c r="I9" s="322">
        <f>I10+I14+I24+I32+I38+I42</f>
        <v>16399.866</v>
      </c>
      <c r="J9" s="321">
        <f>J10+J14+J24+J32+J38+J42</f>
        <v>3112.645</v>
      </c>
      <c r="K9" s="322">
        <f>K10+K14+K24+K32+K38+K42</f>
        <v>1787.944</v>
      </c>
      <c r="L9" s="321">
        <f>SUM(H9:K9)</f>
        <v>44866.85800000001</v>
      </c>
      <c r="M9" s="449">
        <f>IF(ISERROR(F9/L9-1),"         /0",(F9/L9-1))</f>
        <v>0.06782973302922146</v>
      </c>
      <c r="N9" s="323">
        <f>N10+N14+N24+N32+N38+N42</f>
        <v>76691.71899999998</v>
      </c>
      <c r="O9" s="322">
        <f>O10+O14+O24+O32+O38+O42</f>
        <v>48392.234</v>
      </c>
      <c r="P9" s="321">
        <f>P10+P14+P24+P32+P38+P42</f>
        <v>7088.337000000002</v>
      </c>
      <c r="Q9" s="322">
        <f>Q10+Q14+Q24+Q32+Q38+Q42</f>
        <v>4245.0610000000015</v>
      </c>
      <c r="R9" s="321">
        <f>SUM(N9:Q9)</f>
        <v>136417.35099999997</v>
      </c>
      <c r="S9" s="324">
        <f>R9/$R$9</f>
        <v>1</v>
      </c>
      <c r="T9" s="323">
        <f>T10+T14+T24+T32+T38+T42</f>
        <v>70624.86900000002</v>
      </c>
      <c r="U9" s="322">
        <f>U10+U14+U24+U32+U38+U42</f>
        <v>45794.1</v>
      </c>
      <c r="V9" s="321">
        <f>V10+V14+V24+V32+V38+V42</f>
        <v>11849.322</v>
      </c>
      <c r="W9" s="322">
        <f>W10+W14+W24+W32+W38+W42</f>
        <v>6286.789</v>
      </c>
      <c r="X9" s="321">
        <f>SUM(T9:W9)</f>
        <v>134555.08000000002</v>
      </c>
      <c r="Y9" s="320">
        <f>IF(ISERROR(R9/X9-1),"         /0",(R9/X9-1))</f>
        <v>0.013840213242041433</v>
      </c>
    </row>
    <row r="10" spans="1:25" s="285" customFormat="1" ht="19.5" customHeight="1" thickTop="1">
      <c r="A10" s="294" t="s">
        <v>61</v>
      </c>
      <c r="B10" s="291">
        <f>SUM(B11:B13)</f>
        <v>15107.174000000005</v>
      </c>
      <c r="C10" s="290">
        <f>SUM(C11:C13)</f>
        <v>8965.18</v>
      </c>
      <c r="D10" s="289">
        <f>SUM(D11:D13)</f>
        <v>2636.3480000000004</v>
      </c>
      <c r="E10" s="288">
        <f>SUM(E11:E13)</f>
        <v>1599.1469999999997</v>
      </c>
      <c r="F10" s="289">
        <f aca="true" t="shared" si="0" ref="F10:F42">SUM(B10:E10)</f>
        <v>28307.84900000001</v>
      </c>
      <c r="G10" s="292">
        <f aca="true" t="shared" si="1" ref="G10:G42">F10/$F$9</f>
        <v>0.5908526718703643</v>
      </c>
      <c r="H10" s="291">
        <f>SUM(H11:H13)</f>
        <v>14696.19</v>
      </c>
      <c r="I10" s="290">
        <f>SUM(I11:I13)</f>
        <v>7943.274</v>
      </c>
      <c r="J10" s="289">
        <f>SUM(J11:J13)</f>
        <v>2495.433</v>
      </c>
      <c r="K10" s="288">
        <f>SUM(K11:K13)</f>
        <v>1532.988</v>
      </c>
      <c r="L10" s="289">
        <f aca="true" t="shared" si="2" ref="L10:L42">SUM(H10:K10)</f>
        <v>26667.885000000002</v>
      </c>
      <c r="M10" s="293">
        <f aca="true" t="shared" si="3" ref="M10:M21">IF(ISERROR(F10/L10-1),"         /0",(F10/L10-1))</f>
        <v>0.061495840408791524</v>
      </c>
      <c r="N10" s="291">
        <f>SUM(N11:N13)</f>
        <v>49438.043</v>
      </c>
      <c r="O10" s="290">
        <f>SUM(O11:O13)</f>
        <v>24553.781000000006</v>
      </c>
      <c r="P10" s="289">
        <f>SUM(P11:P13)</f>
        <v>6931.202000000002</v>
      </c>
      <c r="Q10" s="288">
        <f>SUM(Q11:Q13)</f>
        <v>3060.0840000000003</v>
      </c>
      <c r="R10" s="289">
        <f aca="true" t="shared" si="4" ref="R10:R42">SUM(N10:Q10)</f>
        <v>83983.11000000002</v>
      </c>
      <c r="S10" s="292">
        <f aca="true" t="shared" si="5" ref="S10:S42">R10/$R$9</f>
        <v>0.6156336373955835</v>
      </c>
      <c r="T10" s="291">
        <f>SUM(T11:T13)</f>
        <v>44388.03900000001</v>
      </c>
      <c r="U10" s="290">
        <f>SUM(U11:U13)</f>
        <v>21015.042999999998</v>
      </c>
      <c r="V10" s="289">
        <f>SUM(V11:V13)</f>
        <v>10473.723</v>
      </c>
      <c r="W10" s="288">
        <f>SUM(W11:W13)</f>
        <v>5376.197</v>
      </c>
      <c r="X10" s="289">
        <f aca="true" t="shared" si="6" ref="X10:X39">SUM(T10:W10)</f>
        <v>81253.00200000001</v>
      </c>
      <c r="Y10" s="286">
        <f aca="true" t="shared" si="7" ref="Y10:Y42">IF(ISERROR(R10/X10-1),"         /0",IF(R10/X10&gt;5,"  *  ",(R10/X10-1)))</f>
        <v>0.0336000877850644</v>
      </c>
    </row>
    <row r="11" spans="1:25" ht="19.5" customHeight="1">
      <c r="A11" s="236" t="s">
        <v>305</v>
      </c>
      <c r="B11" s="234">
        <v>14783.493000000004</v>
      </c>
      <c r="C11" s="231">
        <v>8402.252</v>
      </c>
      <c r="D11" s="230">
        <v>2378.9410000000003</v>
      </c>
      <c r="E11" s="283">
        <v>1599.1239999999998</v>
      </c>
      <c r="F11" s="230">
        <f t="shared" si="0"/>
        <v>27163.81</v>
      </c>
      <c r="G11" s="233">
        <f t="shared" si="1"/>
        <v>0.5669738353019657</v>
      </c>
      <c r="H11" s="234">
        <v>14517.511</v>
      </c>
      <c r="I11" s="231">
        <v>7700.352000000001</v>
      </c>
      <c r="J11" s="230">
        <v>2495.433</v>
      </c>
      <c r="K11" s="283">
        <v>1532.988</v>
      </c>
      <c r="L11" s="230">
        <f t="shared" si="2"/>
        <v>26246.284000000003</v>
      </c>
      <c r="M11" s="235">
        <f t="shared" si="3"/>
        <v>0.034958320194965475</v>
      </c>
      <c r="N11" s="234">
        <v>48320.901999999995</v>
      </c>
      <c r="O11" s="231">
        <v>22998.034000000007</v>
      </c>
      <c r="P11" s="230">
        <v>6528.058000000002</v>
      </c>
      <c r="Q11" s="283">
        <v>3060.061</v>
      </c>
      <c r="R11" s="230">
        <f t="shared" si="4"/>
        <v>80907.05500000001</v>
      </c>
      <c r="S11" s="233">
        <f t="shared" si="5"/>
        <v>0.5930847828880655</v>
      </c>
      <c r="T11" s="234">
        <v>43820.17100000001</v>
      </c>
      <c r="U11" s="231">
        <v>20215.982999999997</v>
      </c>
      <c r="V11" s="230">
        <v>10473.723</v>
      </c>
      <c r="W11" s="283">
        <v>5376.197</v>
      </c>
      <c r="X11" s="230">
        <f t="shared" si="6"/>
        <v>79886.07400000001</v>
      </c>
      <c r="Y11" s="229">
        <f t="shared" si="7"/>
        <v>0.01278046283761558</v>
      </c>
    </row>
    <row r="12" spans="1:25" ht="19.5" customHeight="1">
      <c r="A12" s="236" t="s">
        <v>330</v>
      </c>
      <c r="B12" s="234">
        <v>190.608</v>
      </c>
      <c r="C12" s="231">
        <v>444.62300000000005</v>
      </c>
      <c r="D12" s="230">
        <v>257.40700000000004</v>
      </c>
      <c r="E12" s="283">
        <v>0.023</v>
      </c>
      <c r="F12" s="230">
        <f t="shared" si="0"/>
        <v>892.6610000000001</v>
      </c>
      <c r="G12" s="233">
        <f t="shared" si="1"/>
        <v>0.018631975072513317</v>
      </c>
      <c r="H12" s="234">
        <v>76.75999999999999</v>
      </c>
      <c r="I12" s="231">
        <v>167.235</v>
      </c>
      <c r="J12" s="230"/>
      <c r="K12" s="283"/>
      <c r="L12" s="230">
        <f t="shared" si="2"/>
        <v>243.995</v>
      </c>
      <c r="M12" s="235">
        <f t="shared" si="3"/>
        <v>2.6585216910182585</v>
      </c>
      <c r="N12" s="234">
        <v>690.069</v>
      </c>
      <c r="O12" s="231">
        <v>1245.112</v>
      </c>
      <c r="P12" s="230">
        <v>403.144</v>
      </c>
      <c r="Q12" s="283">
        <v>0.023</v>
      </c>
      <c r="R12" s="230">
        <f t="shared" si="4"/>
        <v>2338.348</v>
      </c>
      <c r="S12" s="233">
        <f t="shared" si="5"/>
        <v>0.01714113331521883</v>
      </c>
      <c r="T12" s="234">
        <v>288.533</v>
      </c>
      <c r="U12" s="231">
        <v>604.892</v>
      </c>
      <c r="V12" s="230"/>
      <c r="W12" s="283"/>
      <c r="X12" s="230">
        <f t="shared" si="6"/>
        <v>893.4250000000001</v>
      </c>
      <c r="Y12" s="229">
        <f t="shared" si="7"/>
        <v>1.6172851666340207</v>
      </c>
    </row>
    <row r="13" spans="1:25" ht="19.5" customHeight="1" thickBot="1">
      <c r="A13" s="259" t="s">
        <v>306</v>
      </c>
      <c r="B13" s="256">
        <v>133.07299999999998</v>
      </c>
      <c r="C13" s="255">
        <v>118.305</v>
      </c>
      <c r="D13" s="254">
        <v>0</v>
      </c>
      <c r="E13" s="299">
        <v>0</v>
      </c>
      <c r="F13" s="254">
        <f t="shared" si="0"/>
        <v>251.378</v>
      </c>
      <c r="G13" s="257">
        <f t="shared" si="1"/>
        <v>0.005246861495885059</v>
      </c>
      <c r="H13" s="256">
        <v>101.91900000000001</v>
      </c>
      <c r="I13" s="255">
        <v>75.687</v>
      </c>
      <c r="J13" s="254"/>
      <c r="K13" s="299"/>
      <c r="L13" s="254">
        <f t="shared" si="2"/>
        <v>177.606</v>
      </c>
      <c r="M13" s="258">
        <f t="shared" si="3"/>
        <v>0.41536885015145875</v>
      </c>
      <c r="N13" s="256">
        <v>427.07199999999995</v>
      </c>
      <c r="O13" s="255">
        <v>310.635</v>
      </c>
      <c r="P13" s="254"/>
      <c r="Q13" s="299"/>
      <c r="R13" s="254">
        <f t="shared" si="4"/>
        <v>737.7069999999999</v>
      </c>
      <c r="S13" s="257">
        <f t="shared" si="5"/>
        <v>0.0054077211922990654</v>
      </c>
      <c r="T13" s="256">
        <v>279.335</v>
      </c>
      <c r="U13" s="255">
        <v>194.168</v>
      </c>
      <c r="V13" s="254"/>
      <c r="W13" s="299"/>
      <c r="X13" s="254">
        <f t="shared" si="6"/>
        <v>473.503</v>
      </c>
      <c r="Y13" s="253">
        <f t="shared" si="7"/>
        <v>0.5579774573761938</v>
      </c>
    </row>
    <row r="14" spans="1:25" s="285" customFormat="1" ht="19.5" customHeight="1">
      <c r="A14" s="294" t="s">
        <v>60</v>
      </c>
      <c r="B14" s="291">
        <f>SUM(B15:B23)</f>
        <v>3627.7760000000007</v>
      </c>
      <c r="C14" s="290">
        <f>SUM(C15:C23)</f>
        <v>5959.3229999999985</v>
      </c>
      <c r="D14" s="289">
        <f>SUM(D15:D23)</f>
        <v>0.1</v>
      </c>
      <c r="E14" s="288">
        <f>SUM(E15:E23)</f>
        <v>208.56099999999998</v>
      </c>
      <c r="F14" s="289">
        <f t="shared" si="0"/>
        <v>9795.759999999998</v>
      </c>
      <c r="G14" s="292">
        <f t="shared" si="1"/>
        <v>0.20446099486403352</v>
      </c>
      <c r="H14" s="291">
        <f>SUM(H15:H23)</f>
        <v>2479.177</v>
      </c>
      <c r="I14" s="290">
        <f>SUM(I15:I23)</f>
        <v>4830.670999999999</v>
      </c>
      <c r="J14" s="289">
        <f>SUM(J15:J23)</f>
        <v>0.22000000000000003</v>
      </c>
      <c r="K14" s="288">
        <f>SUM(K15:K23)</f>
        <v>184.21699999999998</v>
      </c>
      <c r="L14" s="289">
        <f t="shared" si="2"/>
        <v>7494.285</v>
      </c>
      <c r="M14" s="293">
        <f t="shared" si="3"/>
        <v>0.30709734150756196</v>
      </c>
      <c r="N14" s="291">
        <f>SUM(N15:N23)</f>
        <v>9393.996000000001</v>
      </c>
      <c r="O14" s="290">
        <f>SUM(O15:O23)</f>
        <v>14808.078</v>
      </c>
      <c r="P14" s="289">
        <f>SUM(P15:P23)</f>
        <v>0.191</v>
      </c>
      <c r="Q14" s="288">
        <f>SUM(Q15:Q23)</f>
        <v>709.3740000000001</v>
      </c>
      <c r="R14" s="289">
        <f t="shared" si="4"/>
        <v>24911.639</v>
      </c>
      <c r="S14" s="292">
        <f t="shared" si="5"/>
        <v>0.18261341990140245</v>
      </c>
      <c r="T14" s="291">
        <f>SUM(T15:T23)</f>
        <v>8659.589</v>
      </c>
      <c r="U14" s="290">
        <f>SUM(U15:U23)</f>
        <v>14683.349000000002</v>
      </c>
      <c r="V14" s="289">
        <f>SUM(V15:V23)</f>
        <v>11.485</v>
      </c>
      <c r="W14" s="288">
        <f>SUM(W15:W23)</f>
        <v>800.59</v>
      </c>
      <c r="X14" s="289">
        <f t="shared" si="6"/>
        <v>24155.013000000003</v>
      </c>
      <c r="Y14" s="286">
        <f t="shared" si="7"/>
        <v>0.03132376703750883</v>
      </c>
    </row>
    <row r="15" spans="1:25" ht="19.5" customHeight="1">
      <c r="A15" s="251" t="s">
        <v>307</v>
      </c>
      <c r="B15" s="248">
        <v>677.381</v>
      </c>
      <c r="C15" s="246">
        <v>2428.2389999999996</v>
      </c>
      <c r="D15" s="247">
        <v>0</v>
      </c>
      <c r="E15" s="295">
        <v>44.485</v>
      </c>
      <c r="F15" s="230">
        <f t="shared" si="0"/>
        <v>3150.1049999999996</v>
      </c>
      <c r="G15" s="233">
        <f t="shared" si="1"/>
        <v>0.06575024318951937</v>
      </c>
      <c r="H15" s="234">
        <v>968.6710000000002</v>
      </c>
      <c r="I15" s="246">
        <v>2142.7049999999995</v>
      </c>
      <c r="J15" s="247">
        <v>0.04</v>
      </c>
      <c r="K15" s="246">
        <v>0.04</v>
      </c>
      <c r="L15" s="230">
        <f t="shared" si="2"/>
        <v>3111.4559999999997</v>
      </c>
      <c r="M15" s="250">
        <f t="shared" si="3"/>
        <v>0.012421515843386466</v>
      </c>
      <c r="N15" s="248">
        <v>1926.74</v>
      </c>
      <c r="O15" s="246">
        <v>7242.394999999999</v>
      </c>
      <c r="P15" s="247">
        <v>0</v>
      </c>
      <c r="Q15" s="246">
        <v>283.856</v>
      </c>
      <c r="R15" s="247">
        <f t="shared" si="4"/>
        <v>9452.990999999998</v>
      </c>
      <c r="S15" s="249">
        <f t="shared" si="5"/>
        <v>0.06929463833379963</v>
      </c>
      <c r="T15" s="252">
        <v>2933.5290000000005</v>
      </c>
      <c r="U15" s="246">
        <v>6920.314000000002</v>
      </c>
      <c r="V15" s="247">
        <v>0.04</v>
      </c>
      <c r="W15" s="295">
        <v>0.07</v>
      </c>
      <c r="X15" s="247">
        <f t="shared" si="6"/>
        <v>9853.953000000003</v>
      </c>
      <c r="Y15" s="245">
        <f t="shared" si="7"/>
        <v>-0.04069047213844079</v>
      </c>
    </row>
    <row r="16" spans="1:25" ht="19.5" customHeight="1">
      <c r="A16" s="251" t="s">
        <v>310</v>
      </c>
      <c r="B16" s="248">
        <v>381.14200000000005</v>
      </c>
      <c r="C16" s="246">
        <v>1288.435</v>
      </c>
      <c r="D16" s="247">
        <v>0.1</v>
      </c>
      <c r="E16" s="295">
        <v>39.572</v>
      </c>
      <c r="F16" s="247">
        <f t="shared" si="0"/>
        <v>1709.2489999999998</v>
      </c>
      <c r="G16" s="249">
        <f t="shared" si="1"/>
        <v>0.0356761242629826</v>
      </c>
      <c r="H16" s="248">
        <v>324.26500000000004</v>
      </c>
      <c r="I16" s="246">
        <v>1086.6639999999998</v>
      </c>
      <c r="J16" s="247">
        <v>0</v>
      </c>
      <c r="K16" s="246">
        <v>126.01799999999999</v>
      </c>
      <c r="L16" s="247">
        <f t="shared" si="2"/>
        <v>1536.947</v>
      </c>
      <c r="M16" s="250">
        <f t="shared" si="3"/>
        <v>0.1121066634047887</v>
      </c>
      <c r="N16" s="248">
        <v>990.0470000000001</v>
      </c>
      <c r="O16" s="246">
        <v>2777.870999999999</v>
      </c>
      <c r="P16" s="247">
        <v>0.1</v>
      </c>
      <c r="Q16" s="246">
        <v>99.09</v>
      </c>
      <c r="R16" s="247">
        <f t="shared" si="4"/>
        <v>3867.1079999999993</v>
      </c>
      <c r="S16" s="249">
        <f t="shared" si="5"/>
        <v>0.028347625662369005</v>
      </c>
      <c r="T16" s="252">
        <v>890.4610000000001</v>
      </c>
      <c r="U16" s="246">
        <v>3190.5159999999996</v>
      </c>
      <c r="V16" s="247">
        <v>0</v>
      </c>
      <c r="W16" s="246">
        <v>446.982</v>
      </c>
      <c r="X16" s="247">
        <f t="shared" si="6"/>
        <v>4527.959</v>
      </c>
      <c r="Y16" s="245">
        <f t="shared" si="7"/>
        <v>-0.14594898054509786</v>
      </c>
    </row>
    <row r="17" spans="1:25" ht="19.5" customHeight="1">
      <c r="A17" s="251" t="s">
        <v>309</v>
      </c>
      <c r="B17" s="248">
        <v>979.348</v>
      </c>
      <c r="C17" s="246">
        <v>295.52</v>
      </c>
      <c r="D17" s="247">
        <v>0</v>
      </c>
      <c r="E17" s="295">
        <v>113.49999999999999</v>
      </c>
      <c r="F17" s="247">
        <f>SUM(B17:E17)</f>
        <v>1388.368</v>
      </c>
      <c r="G17" s="249">
        <f>F17/$F$9</f>
        <v>0.028978568535508068</v>
      </c>
      <c r="H17" s="248">
        <v>307.511</v>
      </c>
      <c r="I17" s="246">
        <v>58.760000000000005</v>
      </c>
      <c r="J17" s="247">
        <v>0</v>
      </c>
      <c r="K17" s="246">
        <v>18.512</v>
      </c>
      <c r="L17" s="247">
        <f>SUM(H17:K17)</f>
        <v>384.783</v>
      </c>
      <c r="M17" s="250">
        <f>IF(ISERROR(F17/L17-1),"         /0",(F17/L17-1))</f>
        <v>2.6081843532588493</v>
      </c>
      <c r="N17" s="248">
        <v>2269.1110000000003</v>
      </c>
      <c r="O17" s="246">
        <v>856.8420000000001</v>
      </c>
      <c r="P17" s="247">
        <v>0.091</v>
      </c>
      <c r="Q17" s="246">
        <v>196.08999999999997</v>
      </c>
      <c r="R17" s="247">
        <f>SUM(N17:Q17)</f>
        <v>3322.1340000000005</v>
      </c>
      <c r="S17" s="249">
        <f>R17/$R$9</f>
        <v>0.02435272328371192</v>
      </c>
      <c r="T17" s="252">
        <v>904.013</v>
      </c>
      <c r="U17" s="246">
        <v>111.05499999999999</v>
      </c>
      <c r="V17" s="247">
        <v>0</v>
      </c>
      <c r="W17" s="246">
        <v>96.557</v>
      </c>
      <c r="X17" s="247">
        <f>SUM(T17:W17)</f>
        <v>1111.625</v>
      </c>
      <c r="Y17" s="245">
        <f>IF(ISERROR(R17/X17-1),"         /0",IF(R17/X17&gt;5,"  *  ",(R17/X17-1)))</f>
        <v>1.9885384009895426</v>
      </c>
    </row>
    <row r="18" spans="1:25" ht="19.5" customHeight="1">
      <c r="A18" s="251" t="s">
        <v>308</v>
      </c>
      <c r="B18" s="248">
        <v>671.2070000000001</v>
      </c>
      <c r="C18" s="246">
        <v>641.248</v>
      </c>
      <c r="D18" s="247">
        <v>0</v>
      </c>
      <c r="E18" s="295">
        <v>11.004</v>
      </c>
      <c r="F18" s="247">
        <f t="shared" si="0"/>
        <v>1323.459</v>
      </c>
      <c r="G18" s="249">
        <f t="shared" si="1"/>
        <v>0.027623762097250135</v>
      </c>
      <c r="H18" s="248">
        <v>415.576</v>
      </c>
      <c r="I18" s="246">
        <v>703.0759999999999</v>
      </c>
      <c r="J18" s="247">
        <v>0.04</v>
      </c>
      <c r="K18" s="246">
        <v>0</v>
      </c>
      <c r="L18" s="247">
        <f t="shared" si="2"/>
        <v>1118.692</v>
      </c>
      <c r="M18" s="250">
        <f t="shared" si="3"/>
        <v>0.18304144483021245</v>
      </c>
      <c r="N18" s="248">
        <v>2064.4979999999996</v>
      </c>
      <c r="O18" s="246">
        <v>1210.27</v>
      </c>
      <c r="P18" s="247">
        <v>0</v>
      </c>
      <c r="Q18" s="246">
        <v>27.153999999999996</v>
      </c>
      <c r="R18" s="247">
        <f t="shared" si="4"/>
        <v>3301.9219999999996</v>
      </c>
      <c r="S18" s="249">
        <f t="shared" si="5"/>
        <v>0.024204560312859325</v>
      </c>
      <c r="T18" s="252">
        <v>1465.2459999999999</v>
      </c>
      <c r="U18" s="246">
        <v>1982.1020000000003</v>
      </c>
      <c r="V18" s="247">
        <v>0.158</v>
      </c>
      <c r="W18" s="246">
        <v>51.997</v>
      </c>
      <c r="X18" s="247">
        <f t="shared" si="6"/>
        <v>3499.5029999999997</v>
      </c>
      <c r="Y18" s="245">
        <f t="shared" si="7"/>
        <v>-0.05645973156759687</v>
      </c>
    </row>
    <row r="19" spans="1:25" ht="19.5" customHeight="1">
      <c r="A19" s="251" t="s">
        <v>311</v>
      </c>
      <c r="B19" s="248">
        <v>384.683</v>
      </c>
      <c r="C19" s="246">
        <v>602.8019999999999</v>
      </c>
      <c r="D19" s="247">
        <v>0</v>
      </c>
      <c r="E19" s="295">
        <v>0</v>
      </c>
      <c r="F19" s="247">
        <f t="shared" si="0"/>
        <v>987.4849999999999</v>
      </c>
      <c r="G19" s="249">
        <f t="shared" si="1"/>
        <v>0.020611179276882052</v>
      </c>
      <c r="H19" s="248">
        <v>191.81099999999998</v>
      </c>
      <c r="I19" s="246">
        <v>310.244</v>
      </c>
      <c r="J19" s="247">
        <v>0</v>
      </c>
      <c r="K19" s="246"/>
      <c r="L19" s="247">
        <f t="shared" si="2"/>
        <v>502.055</v>
      </c>
      <c r="M19" s="250">
        <f t="shared" si="3"/>
        <v>0.966886098136658</v>
      </c>
      <c r="N19" s="248">
        <v>866.653</v>
      </c>
      <c r="O19" s="246">
        <v>1197.3220000000001</v>
      </c>
      <c r="P19" s="247">
        <v>0</v>
      </c>
      <c r="Q19" s="246">
        <v>26.576</v>
      </c>
      <c r="R19" s="247">
        <f t="shared" si="4"/>
        <v>2090.5510000000004</v>
      </c>
      <c r="S19" s="249">
        <f t="shared" si="5"/>
        <v>0.015324670833111257</v>
      </c>
      <c r="T19" s="252">
        <v>474.24699999999996</v>
      </c>
      <c r="U19" s="246">
        <v>822.039</v>
      </c>
      <c r="V19" s="247">
        <v>0</v>
      </c>
      <c r="W19" s="246"/>
      <c r="X19" s="247">
        <f t="shared" si="6"/>
        <v>1296.286</v>
      </c>
      <c r="Y19" s="245">
        <f t="shared" si="7"/>
        <v>0.612723581061587</v>
      </c>
    </row>
    <row r="20" spans="1:25" ht="19.5" customHeight="1">
      <c r="A20" s="251" t="s">
        <v>312</v>
      </c>
      <c r="B20" s="248">
        <v>168.23000000000002</v>
      </c>
      <c r="C20" s="246">
        <v>546.276</v>
      </c>
      <c r="D20" s="247">
        <v>0</v>
      </c>
      <c r="E20" s="295">
        <v>0</v>
      </c>
      <c r="F20" s="247">
        <f t="shared" si="0"/>
        <v>714.506</v>
      </c>
      <c r="G20" s="249">
        <f t="shared" si="1"/>
        <v>0.014913453126283326</v>
      </c>
      <c r="H20" s="248">
        <v>162.13700000000003</v>
      </c>
      <c r="I20" s="246">
        <v>393.556</v>
      </c>
      <c r="J20" s="247">
        <v>0</v>
      </c>
      <c r="K20" s="246">
        <v>39.563</v>
      </c>
      <c r="L20" s="247">
        <f t="shared" si="2"/>
        <v>595.256</v>
      </c>
      <c r="M20" s="250">
        <f t="shared" si="3"/>
        <v>0.2003339739540635</v>
      </c>
      <c r="N20" s="248">
        <v>452.64200000000005</v>
      </c>
      <c r="O20" s="246">
        <v>1087.263</v>
      </c>
      <c r="P20" s="247">
        <v>0</v>
      </c>
      <c r="Q20" s="246">
        <v>76.585</v>
      </c>
      <c r="R20" s="247">
        <f t="shared" si="4"/>
        <v>1616.49</v>
      </c>
      <c r="S20" s="249">
        <f t="shared" si="5"/>
        <v>0.011849592358672912</v>
      </c>
      <c r="T20" s="252">
        <v>1667.9979999999998</v>
      </c>
      <c r="U20" s="246">
        <v>1318.8549999999998</v>
      </c>
      <c r="V20" s="247">
        <v>11.084</v>
      </c>
      <c r="W20" s="246">
        <v>200.548</v>
      </c>
      <c r="X20" s="247">
        <f t="shared" si="6"/>
        <v>3198.4849999999997</v>
      </c>
      <c r="Y20" s="245">
        <f t="shared" si="7"/>
        <v>-0.49460760328718123</v>
      </c>
    </row>
    <row r="21" spans="1:25" ht="19.5" customHeight="1">
      <c r="A21" s="251" t="s">
        <v>331</v>
      </c>
      <c r="B21" s="248">
        <v>350.724</v>
      </c>
      <c r="C21" s="246">
        <v>0</v>
      </c>
      <c r="D21" s="247">
        <v>0</v>
      </c>
      <c r="E21" s="295">
        <v>0</v>
      </c>
      <c r="F21" s="247">
        <f t="shared" si="0"/>
        <v>350.724</v>
      </c>
      <c r="G21" s="249">
        <f t="shared" si="1"/>
        <v>0.007320450680977617</v>
      </c>
      <c r="H21" s="248">
        <v>77.442</v>
      </c>
      <c r="I21" s="246">
        <v>46.615</v>
      </c>
      <c r="J21" s="247"/>
      <c r="K21" s="246"/>
      <c r="L21" s="247">
        <f t="shared" si="2"/>
        <v>124.05699999999999</v>
      </c>
      <c r="M21" s="250">
        <f t="shared" si="3"/>
        <v>1.8271197917086504</v>
      </c>
      <c r="N21" s="248">
        <v>792.4839999999999</v>
      </c>
      <c r="O21" s="246">
        <v>0</v>
      </c>
      <c r="P21" s="247"/>
      <c r="Q21" s="246"/>
      <c r="R21" s="247">
        <f t="shared" si="4"/>
        <v>792.4839999999999</v>
      </c>
      <c r="S21" s="249">
        <f t="shared" si="5"/>
        <v>0.0058092610228152</v>
      </c>
      <c r="T21" s="252">
        <v>193.809</v>
      </c>
      <c r="U21" s="246">
        <v>154.311</v>
      </c>
      <c r="V21" s="247"/>
      <c r="W21" s="246">
        <v>4.263</v>
      </c>
      <c r="X21" s="247">
        <f t="shared" si="6"/>
        <v>352.383</v>
      </c>
      <c r="Y21" s="245">
        <f t="shared" si="7"/>
        <v>1.2489280129858704</v>
      </c>
    </row>
    <row r="22" spans="1:25" ht="18.75" customHeight="1">
      <c r="A22" s="251" t="s">
        <v>332</v>
      </c>
      <c r="B22" s="248">
        <v>0.368</v>
      </c>
      <c r="C22" s="246">
        <v>154.807</v>
      </c>
      <c r="D22" s="247">
        <v>0</v>
      </c>
      <c r="E22" s="246">
        <v>0</v>
      </c>
      <c r="F22" s="247">
        <f t="shared" si="0"/>
        <v>155.17499999999998</v>
      </c>
      <c r="G22" s="249">
        <f t="shared" si="1"/>
        <v>0.003238874255598994</v>
      </c>
      <c r="H22" s="248">
        <v>2.575</v>
      </c>
      <c r="I22" s="246">
        <v>88.161</v>
      </c>
      <c r="J22" s="247"/>
      <c r="K22" s="246"/>
      <c r="L22" s="247">
        <f t="shared" si="2"/>
        <v>90.736</v>
      </c>
      <c r="M22" s="250" t="s">
        <v>50</v>
      </c>
      <c r="N22" s="248">
        <v>0.368</v>
      </c>
      <c r="O22" s="246">
        <v>430.65</v>
      </c>
      <c r="P22" s="247"/>
      <c r="Q22" s="246">
        <v>0.023</v>
      </c>
      <c r="R22" s="247">
        <f t="shared" si="4"/>
        <v>431.041</v>
      </c>
      <c r="S22" s="249">
        <f t="shared" si="5"/>
        <v>0.0031597226953923195</v>
      </c>
      <c r="T22" s="252">
        <v>42.67499999999999</v>
      </c>
      <c r="U22" s="246">
        <v>183.123</v>
      </c>
      <c r="V22" s="247"/>
      <c r="W22" s="246"/>
      <c r="X22" s="247">
        <f t="shared" si="6"/>
        <v>225.79799999999997</v>
      </c>
      <c r="Y22" s="245">
        <f t="shared" si="7"/>
        <v>0.9089673070620645</v>
      </c>
    </row>
    <row r="23" spans="1:25" ht="19.5" customHeight="1" thickBot="1">
      <c r="A23" s="251" t="s">
        <v>56</v>
      </c>
      <c r="B23" s="248">
        <v>14.693</v>
      </c>
      <c r="C23" s="246">
        <v>1.996</v>
      </c>
      <c r="D23" s="247">
        <v>0</v>
      </c>
      <c r="E23" s="246">
        <v>0</v>
      </c>
      <c r="F23" s="247">
        <f t="shared" si="0"/>
        <v>16.689</v>
      </c>
      <c r="G23" s="249">
        <f t="shared" si="1"/>
        <v>0.00034833943903136213</v>
      </c>
      <c r="H23" s="248">
        <v>29.188999999999997</v>
      </c>
      <c r="I23" s="246">
        <v>0.89</v>
      </c>
      <c r="J23" s="247">
        <v>0.14</v>
      </c>
      <c r="K23" s="246">
        <v>0.084</v>
      </c>
      <c r="L23" s="247">
        <f t="shared" si="2"/>
        <v>30.302999999999997</v>
      </c>
      <c r="M23" s="250" t="s">
        <v>50</v>
      </c>
      <c r="N23" s="248">
        <v>31.452999999999996</v>
      </c>
      <c r="O23" s="246">
        <v>5.465</v>
      </c>
      <c r="P23" s="247"/>
      <c r="Q23" s="246"/>
      <c r="R23" s="247">
        <f t="shared" si="4"/>
        <v>36.91799999999999</v>
      </c>
      <c r="S23" s="249">
        <f t="shared" si="5"/>
        <v>0.00027062539867087727</v>
      </c>
      <c r="T23" s="252">
        <v>87.611</v>
      </c>
      <c r="U23" s="246">
        <v>1.034</v>
      </c>
      <c r="V23" s="247">
        <v>0.203</v>
      </c>
      <c r="W23" s="246">
        <v>0.173</v>
      </c>
      <c r="X23" s="247">
        <f t="shared" si="6"/>
        <v>89.02100000000002</v>
      </c>
      <c r="Y23" s="245">
        <f t="shared" si="7"/>
        <v>-0.5852888644252481</v>
      </c>
    </row>
    <row r="24" spans="1:25" s="285" customFormat="1" ht="19.5" customHeight="1">
      <c r="A24" s="294" t="s">
        <v>59</v>
      </c>
      <c r="B24" s="291">
        <f>SUM(B25:B31)</f>
        <v>2995.5</v>
      </c>
      <c r="C24" s="290">
        <f>SUM(C25:C31)</f>
        <v>1329.696</v>
      </c>
      <c r="D24" s="289">
        <f>SUM(D25:D31)</f>
        <v>0.08</v>
      </c>
      <c r="E24" s="290">
        <f>SUM(E25:E31)</f>
        <v>20.02</v>
      </c>
      <c r="F24" s="289">
        <f t="shared" si="0"/>
        <v>4345.296</v>
      </c>
      <c r="G24" s="292">
        <f t="shared" si="1"/>
        <v>0.09069674462611432</v>
      </c>
      <c r="H24" s="291">
        <f>SUM(H25:H31)</f>
        <v>2788.1000000000004</v>
      </c>
      <c r="I24" s="290">
        <f>SUM(I25:I31)</f>
        <v>1156.1750000000002</v>
      </c>
      <c r="J24" s="289">
        <f>SUM(J25:J31)</f>
        <v>365.23</v>
      </c>
      <c r="K24" s="290">
        <f>SUM(K25:K31)</f>
        <v>37.06</v>
      </c>
      <c r="L24" s="289">
        <f t="shared" si="2"/>
        <v>4346.565000000001</v>
      </c>
      <c r="M24" s="293">
        <f aca="true" t="shared" si="8" ref="M24:M42">IF(ISERROR(F24/L24-1),"         /0",(F24/L24-1))</f>
        <v>-0.00029195468145559733</v>
      </c>
      <c r="N24" s="291">
        <f>SUM(N25:N31)</f>
        <v>8345.913999999999</v>
      </c>
      <c r="O24" s="290">
        <f>SUM(O25:O31)</f>
        <v>3654.7869999999994</v>
      </c>
      <c r="P24" s="289">
        <f>SUM(P25:P31)</f>
        <v>152.912</v>
      </c>
      <c r="Q24" s="290">
        <f>SUM(Q25:Q31)</f>
        <v>114.703</v>
      </c>
      <c r="R24" s="289">
        <f t="shared" si="4"/>
        <v>12268.315999999997</v>
      </c>
      <c r="S24" s="292">
        <f t="shared" si="5"/>
        <v>0.08993222570345909</v>
      </c>
      <c r="T24" s="291">
        <f>SUM(T25:T31)</f>
        <v>7229.124</v>
      </c>
      <c r="U24" s="290">
        <f>SUM(U25:U31)</f>
        <v>3550.179</v>
      </c>
      <c r="V24" s="289">
        <f>SUM(V25:V31)</f>
        <v>768.2980000000001</v>
      </c>
      <c r="W24" s="290">
        <f>SUM(W25:W31)</f>
        <v>65.512</v>
      </c>
      <c r="X24" s="289">
        <f t="shared" si="6"/>
        <v>11613.113000000001</v>
      </c>
      <c r="Y24" s="286">
        <f t="shared" si="7"/>
        <v>0.056419239182465164</v>
      </c>
    </row>
    <row r="25" spans="1:25" ht="19.5" customHeight="1">
      <c r="A25" s="251" t="s">
        <v>333</v>
      </c>
      <c r="B25" s="248">
        <v>1620.992</v>
      </c>
      <c r="C25" s="246">
        <v>0.401</v>
      </c>
      <c r="D25" s="247">
        <v>0</v>
      </c>
      <c r="E25" s="246">
        <v>0</v>
      </c>
      <c r="F25" s="247">
        <f t="shared" si="0"/>
        <v>1621.393</v>
      </c>
      <c r="G25" s="249">
        <f t="shared" si="1"/>
        <v>0.03384235892320554</v>
      </c>
      <c r="H25" s="248">
        <v>1498.199</v>
      </c>
      <c r="I25" s="246">
        <v>0</v>
      </c>
      <c r="J25" s="247"/>
      <c r="K25" s="246"/>
      <c r="L25" s="247">
        <f t="shared" si="2"/>
        <v>1498.199</v>
      </c>
      <c r="M25" s="250">
        <f t="shared" si="8"/>
        <v>0.08222806182623277</v>
      </c>
      <c r="N25" s="248">
        <v>4779.13</v>
      </c>
      <c r="O25" s="246">
        <v>55.281000000000006</v>
      </c>
      <c r="P25" s="247"/>
      <c r="Q25" s="246"/>
      <c r="R25" s="247">
        <f t="shared" si="4"/>
        <v>4834.411</v>
      </c>
      <c r="S25" s="249">
        <f t="shared" si="5"/>
        <v>0.03543838789246099</v>
      </c>
      <c r="T25" s="248">
        <v>3615.9950000000003</v>
      </c>
      <c r="U25" s="246">
        <v>355.403</v>
      </c>
      <c r="V25" s="247"/>
      <c r="W25" s="246"/>
      <c r="X25" s="230">
        <f t="shared" si="6"/>
        <v>3971.398</v>
      </c>
      <c r="Y25" s="245">
        <f t="shared" si="7"/>
        <v>0.21730710445037227</v>
      </c>
    </row>
    <row r="26" spans="1:25" ht="19.5" customHeight="1">
      <c r="A26" s="251" t="s">
        <v>314</v>
      </c>
      <c r="B26" s="248">
        <v>408.431</v>
      </c>
      <c r="C26" s="246">
        <v>774.279</v>
      </c>
      <c r="D26" s="247">
        <v>0</v>
      </c>
      <c r="E26" s="246">
        <v>0</v>
      </c>
      <c r="F26" s="247">
        <f t="shared" si="0"/>
        <v>1182.71</v>
      </c>
      <c r="G26" s="249">
        <f t="shared" si="1"/>
        <v>0.024685993045525934</v>
      </c>
      <c r="H26" s="248">
        <v>583.9110000000001</v>
      </c>
      <c r="I26" s="246">
        <v>592.3850000000001</v>
      </c>
      <c r="J26" s="247">
        <v>0</v>
      </c>
      <c r="K26" s="246"/>
      <c r="L26" s="247">
        <f t="shared" si="2"/>
        <v>1176.2960000000003</v>
      </c>
      <c r="M26" s="250">
        <f t="shared" si="8"/>
        <v>0.005452709182042437</v>
      </c>
      <c r="N26" s="248">
        <v>963.6280000000002</v>
      </c>
      <c r="O26" s="246">
        <v>2151.455</v>
      </c>
      <c r="P26" s="247">
        <v>0</v>
      </c>
      <c r="Q26" s="246"/>
      <c r="R26" s="247">
        <f t="shared" si="4"/>
        <v>3115.083</v>
      </c>
      <c r="S26" s="249">
        <f t="shared" si="5"/>
        <v>0.02283494714686258</v>
      </c>
      <c r="T26" s="248">
        <v>1642.147</v>
      </c>
      <c r="U26" s="246">
        <v>1748.1350000000002</v>
      </c>
      <c r="V26" s="247">
        <v>0</v>
      </c>
      <c r="W26" s="246">
        <v>0</v>
      </c>
      <c r="X26" s="230">
        <f t="shared" si="6"/>
        <v>3390.282</v>
      </c>
      <c r="Y26" s="245">
        <f t="shared" si="7"/>
        <v>-0.08117289358230384</v>
      </c>
    </row>
    <row r="27" spans="1:25" ht="19.5" customHeight="1">
      <c r="A27" s="251" t="s">
        <v>334</v>
      </c>
      <c r="B27" s="248">
        <v>389.962</v>
      </c>
      <c r="C27" s="246">
        <v>159.719</v>
      </c>
      <c r="D27" s="247">
        <v>0</v>
      </c>
      <c r="E27" s="246">
        <v>0</v>
      </c>
      <c r="F27" s="247">
        <f t="shared" si="0"/>
        <v>549.681</v>
      </c>
      <c r="G27" s="249">
        <f t="shared" si="1"/>
        <v>0.011473160236455041</v>
      </c>
      <c r="H27" s="248">
        <v>255.907</v>
      </c>
      <c r="I27" s="246">
        <v>70.643</v>
      </c>
      <c r="J27" s="247"/>
      <c r="K27" s="246"/>
      <c r="L27" s="247">
        <f t="shared" si="2"/>
        <v>326.55</v>
      </c>
      <c r="M27" s="250">
        <f t="shared" si="8"/>
        <v>0.6832981166743226</v>
      </c>
      <c r="N27" s="248">
        <v>1105.56</v>
      </c>
      <c r="O27" s="246">
        <v>415.499</v>
      </c>
      <c r="P27" s="247">
        <v>152.362</v>
      </c>
      <c r="Q27" s="246">
        <v>12.477</v>
      </c>
      <c r="R27" s="247">
        <f t="shared" si="4"/>
        <v>1685.8980000000001</v>
      </c>
      <c r="S27" s="249">
        <f t="shared" si="5"/>
        <v>0.012358383941937126</v>
      </c>
      <c r="T27" s="248">
        <v>822.663</v>
      </c>
      <c r="U27" s="246">
        <v>190.602</v>
      </c>
      <c r="V27" s="247"/>
      <c r="W27" s="246"/>
      <c r="X27" s="230">
        <f t="shared" si="6"/>
        <v>1013.265</v>
      </c>
      <c r="Y27" s="245">
        <f t="shared" si="7"/>
        <v>0.6638273304614293</v>
      </c>
    </row>
    <row r="28" spans="1:25" ht="19.5" customHeight="1">
      <c r="A28" s="251" t="s">
        <v>317</v>
      </c>
      <c r="B28" s="248">
        <v>472.423</v>
      </c>
      <c r="C28" s="246">
        <v>0</v>
      </c>
      <c r="D28" s="247">
        <v>0</v>
      </c>
      <c r="E28" s="246">
        <v>0</v>
      </c>
      <c r="F28" s="247">
        <f t="shared" si="0"/>
        <v>472.423</v>
      </c>
      <c r="G28" s="249">
        <f t="shared" si="1"/>
        <v>0.0098606005635756</v>
      </c>
      <c r="H28" s="248">
        <v>369.382</v>
      </c>
      <c r="I28" s="246"/>
      <c r="J28" s="247"/>
      <c r="K28" s="246"/>
      <c r="L28" s="247">
        <f t="shared" si="2"/>
        <v>369.382</v>
      </c>
      <c r="M28" s="250">
        <f t="shared" si="8"/>
        <v>0.2789551196322506</v>
      </c>
      <c r="N28" s="248">
        <v>1194.475</v>
      </c>
      <c r="O28" s="246"/>
      <c r="P28" s="247"/>
      <c r="Q28" s="246"/>
      <c r="R28" s="247">
        <f t="shared" si="4"/>
        <v>1194.475</v>
      </c>
      <c r="S28" s="249">
        <f t="shared" si="5"/>
        <v>0.008756034267224558</v>
      </c>
      <c r="T28" s="248">
        <v>827.567</v>
      </c>
      <c r="U28" s="246"/>
      <c r="V28" s="247"/>
      <c r="W28" s="246"/>
      <c r="X28" s="230">
        <f t="shared" si="6"/>
        <v>827.567</v>
      </c>
      <c r="Y28" s="245">
        <f t="shared" si="7"/>
        <v>0.443357456254297</v>
      </c>
    </row>
    <row r="29" spans="1:25" ht="19.5" customHeight="1">
      <c r="A29" s="251" t="s">
        <v>316</v>
      </c>
      <c r="B29" s="248">
        <v>33.902</v>
      </c>
      <c r="C29" s="246">
        <v>197.85</v>
      </c>
      <c r="D29" s="247">
        <v>0</v>
      </c>
      <c r="E29" s="246">
        <v>20.02</v>
      </c>
      <c r="F29" s="247">
        <f t="shared" si="0"/>
        <v>251.77200000000002</v>
      </c>
      <c r="G29" s="249">
        <f t="shared" si="1"/>
        <v>0.005255085220432867</v>
      </c>
      <c r="H29" s="248">
        <v>32.268</v>
      </c>
      <c r="I29" s="246">
        <v>219.623</v>
      </c>
      <c r="J29" s="247">
        <v>365.23</v>
      </c>
      <c r="K29" s="246">
        <v>37.06</v>
      </c>
      <c r="L29" s="247">
        <f t="shared" si="2"/>
        <v>654.181</v>
      </c>
      <c r="M29" s="250">
        <f t="shared" si="8"/>
        <v>-0.6151340378274515</v>
      </c>
      <c r="N29" s="248">
        <v>152.30300000000003</v>
      </c>
      <c r="O29" s="246">
        <v>464.55499999999995</v>
      </c>
      <c r="P29" s="247"/>
      <c r="Q29" s="246">
        <v>102.181</v>
      </c>
      <c r="R29" s="247">
        <f t="shared" si="4"/>
        <v>719.039</v>
      </c>
      <c r="S29" s="249">
        <f t="shared" si="5"/>
        <v>0.0052708764297878805</v>
      </c>
      <c r="T29" s="248">
        <v>181.373</v>
      </c>
      <c r="U29" s="246">
        <v>490.602</v>
      </c>
      <c r="V29" s="247">
        <v>768.2080000000001</v>
      </c>
      <c r="W29" s="246">
        <v>65.432</v>
      </c>
      <c r="X29" s="230">
        <f t="shared" si="6"/>
        <v>1505.615</v>
      </c>
      <c r="Y29" s="245">
        <f t="shared" si="7"/>
        <v>-0.5224283764441773</v>
      </c>
    </row>
    <row r="30" spans="1:25" ht="19.5" customHeight="1">
      <c r="A30" s="251" t="s">
        <v>315</v>
      </c>
      <c r="B30" s="248">
        <v>42.85</v>
      </c>
      <c r="C30" s="246">
        <v>197.447</v>
      </c>
      <c r="D30" s="247">
        <v>0</v>
      </c>
      <c r="E30" s="246">
        <v>0</v>
      </c>
      <c r="F30" s="247">
        <f t="shared" si="0"/>
        <v>240.297</v>
      </c>
      <c r="G30" s="249">
        <f t="shared" si="1"/>
        <v>0.00501557446107731</v>
      </c>
      <c r="H30" s="248">
        <v>37.03</v>
      </c>
      <c r="I30" s="246">
        <v>273.524</v>
      </c>
      <c r="J30" s="247"/>
      <c r="K30" s="246"/>
      <c r="L30" s="247">
        <f t="shared" si="2"/>
        <v>310.554</v>
      </c>
      <c r="M30" s="250">
        <f t="shared" si="8"/>
        <v>-0.22623118684673194</v>
      </c>
      <c r="N30" s="248">
        <v>107.603</v>
      </c>
      <c r="O30" s="246">
        <v>567.9970000000001</v>
      </c>
      <c r="P30" s="247"/>
      <c r="Q30" s="246"/>
      <c r="R30" s="247">
        <f t="shared" si="4"/>
        <v>675.6</v>
      </c>
      <c r="S30" s="249">
        <f t="shared" si="5"/>
        <v>0.004952449193944546</v>
      </c>
      <c r="T30" s="248">
        <v>117.719</v>
      </c>
      <c r="U30" s="246">
        <v>765.437</v>
      </c>
      <c r="V30" s="247"/>
      <c r="W30" s="246"/>
      <c r="X30" s="230">
        <f t="shared" si="6"/>
        <v>883.156</v>
      </c>
      <c r="Y30" s="245">
        <f t="shared" si="7"/>
        <v>-0.23501623722196296</v>
      </c>
    </row>
    <row r="31" spans="1:25" ht="19.5" customHeight="1" thickBot="1">
      <c r="A31" s="251" t="s">
        <v>56</v>
      </c>
      <c r="B31" s="248">
        <v>26.94</v>
      </c>
      <c r="C31" s="246">
        <v>0</v>
      </c>
      <c r="D31" s="247">
        <v>0.08</v>
      </c>
      <c r="E31" s="246">
        <v>0</v>
      </c>
      <c r="F31" s="247">
        <f t="shared" si="0"/>
        <v>27.02</v>
      </c>
      <c r="G31" s="249">
        <f t="shared" si="1"/>
        <v>0.000563972175842016</v>
      </c>
      <c r="H31" s="248">
        <v>11.403</v>
      </c>
      <c r="I31" s="246">
        <v>0</v>
      </c>
      <c r="J31" s="247"/>
      <c r="K31" s="246"/>
      <c r="L31" s="247">
        <f t="shared" si="2"/>
        <v>11.403</v>
      </c>
      <c r="M31" s="250">
        <f t="shared" si="8"/>
        <v>1.369551872314303</v>
      </c>
      <c r="N31" s="248">
        <v>43.215</v>
      </c>
      <c r="O31" s="246">
        <v>0</v>
      </c>
      <c r="P31" s="247">
        <v>0.5499999999999999</v>
      </c>
      <c r="Q31" s="246">
        <v>0.045000000000000005</v>
      </c>
      <c r="R31" s="247">
        <f t="shared" si="4"/>
        <v>43.81</v>
      </c>
      <c r="S31" s="249">
        <f t="shared" si="5"/>
        <v>0.0003211468312414307</v>
      </c>
      <c r="T31" s="248">
        <v>21.659999999999997</v>
      </c>
      <c r="U31" s="246">
        <v>0</v>
      </c>
      <c r="V31" s="247">
        <v>0.09</v>
      </c>
      <c r="W31" s="246">
        <v>0.08</v>
      </c>
      <c r="X31" s="230">
        <f t="shared" si="6"/>
        <v>21.829999999999995</v>
      </c>
      <c r="Y31" s="245">
        <f t="shared" si="7"/>
        <v>1.0068712780577194</v>
      </c>
    </row>
    <row r="32" spans="1:25" s="285" customFormat="1" ht="19.5" customHeight="1">
      <c r="A32" s="294" t="s">
        <v>58</v>
      </c>
      <c r="B32" s="291">
        <f>SUM(B33:B37)</f>
        <v>2461.915</v>
      </c>
      <c r="C32" s="290">
        <f>SUM(C33:C37)</f>
        <v>1856.2139999999997</v>
      </c>
      <c r="D32" s="289">
        <f>SUM(D33:D37)</f>
        <v>0.853</v>
      </c>
      <c r="E32" s="290">
        <f>SUM(E33:E37)</f>
        <v>135.08800000000002</v>
      </c>
      <c r="F32" s="289">
        <f t="shared" si="0"/>
        <v>4454.07</v>
      </c>
      <c r="G32" s="292">
        <f t="shared" si="1"/>
        <v>0.09296711877322901</v>
      </c>
      <c r="H32" s="291">
        <f>SUM(H33:H37)</f>
        <v>2783.963</v>
      </c>
      <c r="I32" s="290">
        <f>SUM(I33:I37)</f>
        <v>2330.898</v>
      </c>
      <c r="J32" s="289">
        <f>SUM(J33:J37)</f>
        <v>216.75099999999998</v>
      </c>
      <c r="K32" s="290">
        <f>SUM(K33:K37)</f>
        <v>0.335</v>
      </c>
      <c r="L32" s="289">
        <f t="shared" si="2"/>
        <v>5331.947000000001</v>
      </c>
      <c r="M32" s="293">
        <f t="shared" si="8"/>
        <v>-0.16464473484076292</v>
      </c>
      <c r="N32" s="291">
        <f>SUM(N33:N37)</f>
        <v>7279.575</v>
      </c>
      <c r="O32" s="290">
        <f>SUM(O33:O37)</f>
        <v>4709.233999999999</v>
      </c>
      <c r="P32" s="289">
        <f>SUM(P33:P37)</f>
        <v>3.5420000000000003</v>
      </c>
      <c r="Q32" s="290">
        <f>SUM(Q33:Q37)</f>
        <v>358.25800000000004</v>
      </c>
      <c r="R32" s="289">
        <f t="shared" si="4"/>
        <v>12350.608999999997</v>
      </c>
      <c r="S32" s="292">
        <f t="shared" si="5"/>
        <v>0.09053547008107495</v>
      </c>
      <c r="T32" s="291">
        <f>SUM(T33:T37)</f>
        <v>8029.516000000002</v>
      </c>
      <c r="U32" s="290">
        <f>SUM(U33:U37)</f>
        <v>6117.193</v>
      </c>
      <c r="V32" s="289">
        <f>SUM(V33:V37)</f>
        <v>476.94300000000004</v>
      </c>
      <c r="W32" s="290">
        <f>SUM(W33:W37)</f>
        <v>5.433</v>
      </c>
      <c r="X32" s="289">
        <f t="shared" si="6"/>
        <v>14629.085000000003</v>
      </c>
      <c r="Y32" s="286">
        <f t="shared" si="7"/>
        <v>-0.1557497273411157</v>
      </c>
    </row>
    <row r="33" spans="1:25" s="221" customFormat="1" ht="19.5" customHeight="1">
      <c r="A33" s="236" t="s">
        <v>318</v>
      </c>
      <c r="B33" s="234">
        <v>1145.96</v>
      </c>
      <c r="C33" s="231">
        <v>1181.397</v>
      </c>
      <c r="D33" s="230">
        <v>0</v>
      </c>
      <c r="E33" s="231">
        <v>134.437</v>
      </c>
      <c r="F33" s="230">
        <f t="shared" si="0"/>
        <v>2461.794</v>
      </c>
      <c r="G33" s="233">
        <f t="shared" si="1"/>
        <v>0.051383542511281265</v>
      </c>
      <c r="H33" s="234">
        <v>1554.9840000000004</v>
      </c>
      <c r="I33" s="231">
        <v>1179.9899999999998</v>
      </c>
      <c r="J33" s="230">
        <v>215.941</v>
      </c>
      <c r="K33" s="231">
        <v>0.07</v>
      </c>
      <c r="L33" s="230">
        <f t="shared" si="2"/>
        <v>2950.985</v>
      </c>
      <c r="M33" s="235">
        <f t="shared" si="8"/>
        <v>-0.16577210660169406</v>
      </c>
      <c r="N33" s="234">
        <v>3562.3070000000007</v>
      </c>
      <c r="O33" s="231">
        <v>2955.0369999999994</v>
      </c>
      <c r="P33" s="230">
        <v>0.1</v>
      </c>
      <c r="Q33" s="231">
        <v>344.56300000000005</v>
      </c>
      <c r="R33" s="230">
        <f t="shared" si="4"/>
        <v>6862.0070000000005</v>
      </c>
      <c r="S33" s="233">
        <f t="shared" si="5"/>
        <v>0.050301570509164936</v>
      </c>
      <c r="T33" s="232">
        <v>4551.333000000001</v>
      </c>
      <c r="U33" s="231">
        <v>3323.1470000000004</v>
      </c>
      <c r="V33" s="230">
        <v>475.64300000000003</v>
      </c>
      <c r="W33" s="231">
        <v>0.07</v>
      </c>
      <c r="X33" s="230">
        <f t="shared" si="6"/>
        <v>8350.193000000001</v>
      </c>
      <c r="Y33" s="229">
        <f t="shared" si="7"/>
        <v>-0.17822174888652276</v>
      </c>
    </row>
    <row r="34" spans="1:25" s="221" customFormat="1" ht="19.5" customHeight="1">
      <c r="A34" s="236" t="s">
        <v>319</v>
      </c>
      <c r="B34" s="234">
        <v>1023.5900000000001</v>
      </c>
      <c r="C34" s="231">
        <v>631.605</v>
      </c>
      <c r="D34" s="230">
        <v>0.22</v>
      </c>
      <c r="E34" s="231">
        <v>0</v>
      </c>
      <c r="F34" s="230">
        <f>SUM(B34:E34)</f>
        <v>1655.4150000000002</v>
      </c>
      <c r="G34" s="233">
        <f>F34/$F$9</f>
        <v>0.034552479625148444</v>
      </c>
      <c r="H34" s="234">
        <v>1031.0439999999999</v>
      </c>
      <c r="I34" s="231">
        <v>902.157</v>
      </c>
      <c r="J34" s="230">
        <v>0.42</v>
      </c>
      <c r="K34" s="231">
        <v>0</v>
      </c>
      <c r="L34" s="230">
        <f>SUM(H34:K34)</f>
        <v>1933.621</v>
      </c>
      <c r="M34" s="235">
        <f>IF(ISERROR(F34/L34-1),"         /0",(F34/L34-1))</f>
        <v>-0.14387824708151176</v>
      </c>
      <c r="N34" s="234">
        <v>2930.402</v>
      </c>
      <c r="O34" s="231">
        <v>1645.531</v>
      </c>
      <c r="P34" s="230">
        <v>0.22</v>
      </c>
      <c r="Q34" s="231">
        <v>0</v>
      </c>
      <c r="R34" s="230">
        <f>SUM(N34:Q34)</f>
        <v>4576.153</v>
      </c>
      <c r="S34" s="233">
        <f>R34/$R$9</f>
        <v>0.0335452416166621</v>
      </c>
      <c r="T34" s="232">
        <v>2838.331</v>
      </c>
      <c r="U34" s="231">
        <v>2159.125</v>
      </c>
      <c r="V34" s="230">
        <v>0.42</v>
      </c>
      <c r="W34" s="231">
        <v>0</v>
      </c>
      <c r="X34" s="230">
        <f>SUM(T34:W34)</f>
        <v>4997.876</v>
      </c>
      <c r="Y34" s="229">
        <f>IF(ISERROR(R34/X34-1),"         /0",IF(R34/X34&gt;5,"  *  ",(R34/X34-1)))</f>
        <v>-0.08438044481295648</v>
      </c>
    </row>
    <row r="35" spans="1:25" s="221" customFormat="1" ht="19.5" customHeight="1">
      <c r="A35" s="236" t="s">
        <v>320</v>
      </c>
      <c r="B35" s="234">
        <v>205.98899999999998</v>
      </c>
      <c r="C35" s="231">
        <v>34.024</v>
      </c>
      <c r="D35" s="230">
        <v>0</v>
      </c>
      <c r="E35" s="231">
        <v>0.428</v>
      </c>
      <c r="F35" s="230">
        <f>SUM(B35:E35)</f>
        <v>240.44099999999997</v>
      </c>
      <c r="G35" s="233">
        <f>F35/$F$9</f>
        <v>0.0050185800862927515</v>
      </c>
      <c r="H35" s="234">
        <v>141.469</v>
      </c>
      <c r="I35" s="231">
        <v>246.734</v>
      </c>
      <c r="J35" s="230">
        <v>0</v>
      </c>
      <c r="K35" s="231">
        <v>0</v>
      </c>
      <c r="L35" s="230">
        <f>SUM(H35:K35)</f>
        <v>388.203</v>
      </c>
      <c r="M35" s="235">
        <f>IF(ISERROR(F35/L35-1),"         /0",(F35/L35-1))</f>
        <v>-0.38063075246713707</v>
      </c>
      <c r="N35" s="234">
        <v>585.481</v>
      </c>
      <c r="O35" s="231">
        <v>83.084</v>
      </c>
      <c r="P35" s="230">
        <v>0</v>
      </c>
      <c r="Q35" s="231">
        <v>2.848</v>
      </c>
      <c r="R35" s="230">
        <f>SUM(N35:Q35)</f>
        <v>671.413</v>
      </c>
      <c r="S35" s="233">
        <f>R35/$R$9</f>
        <v>0.004921756617308895</v>
      </c>
      <c r="T35" s="232">
        <v>430.72100000000006</v>
      </c>
      <c r="U35" s="231">
        <v>630.366</v>
      </c>
      <c r="V35" s="230">
        <v>0</v>
      </c>
      <c r="W35" s="231">
        <v>5.098</v>
      </c>
      <c r="X35" s="230">
        <f>SUM(T35:W35)</f>
        <v>1066.185</v>
      </c>
      <c r="Y35" s="229">
        <f>IF(ISERROR(R35/X35-1),"         /0",IF(R35/X35&gt;5,"  *  ",(R35/X35-1)))</f>
        <v>-0.3702659482172418</v>
      </c>
    </row>
    <row r="36" spans="1:25" s="221" customFormat="1" ht="19.5" customHeight="1">
      <c r="A36" s="236" t="s">
        <v>321</v>
      </c>
      <c r="B36" s="234">
        <v>61.227</v>
      </c>
      <c r="C36" s="231">
        <v>9.128</v>
      </c>
      <c r="D36" s="230">
        <v>0</v>
      </c>
      <c r="E36" s="231">
        <v>0</v>
      </c>
      <c r="F36" s="230">
        <f>SUM(B36:E36)</f>
        <v>70.35499999999999</v>
      </c>
      <c r="G36" s="233">
        <f>F36/$F$9</f>
        <v>0.0014684775141141756</v>
      </c>
      <c r="H36" s="234">
        <v>19.455000000000002</v>
      </c>
      <c r="I36" s="231">
        <v>0.784</v>
      </c>
      <c r="J36" s="230">
        <v>0</v>
      </c>
      <c r="K36" s="231"/>
      <c r="L36" s="230">
        <f>SUM(H36:K36)</f>
        <v>20.239</v>
      </c>
      <c r="M36" s="235">
        <f>IF(ISERROR(F36/L36-1),"         /0",(F36/L36-1))</f>
        <v>2.4762092988784024</v>
      </c>
      <c r="N36" s="234">
        <v>133.012</v>
      </c>
      <c r="O36" s="231">
        <v>19.436</v>
      </c>
      <c r="P36" s="230">
        <v>0</v>
      </c>
      <c r="Q36" s="231">
        <v>0</v>
      </c>
      <c r="R36" s="230">
        <f>SUM(N36:Q36)</f>
        <v>152.448</v>
      </c>
      <c r="S36" s="233">
        <f>R36/$R$9</f>
        <v>0.0011175118039053555</v>
      </c>
      <c r="T36" s="232">
        <v>49.715</v>
      </c>
      <c r="U36" s="231">
        <v>2.7750000000000004</v>
      </c>
      <c r="V36" s="230">
        <v>0</v>
      </c>
      <c r="W36" s="231"/>
      <c r="X36" s="230">
        <f t="shared" si="6"/>
        <v>52.49</v>
      </c>
      <c r="Y36" s="229">
        <f>IF(ISERROR(R36/X36-1),"         /0",IF(R36/X36&gt;5,"  *  ",(R36/X36-1)))</f>
        <v>1.904324633263479</v>
      </c>
    </row>
    <row r="37" spans="1:25" s="221" customFormat="1" ht="19.5" customHeight="1" thickBot="1">
      <c r="A37" s="236" t="s">
        <v>56</v>
      </c>
      <c r="B37" s="234">
        <v>25.149</v>
      </c>
      <c r="C37" s="231">
        <v>0.06</v>
      </c>
      <c r="D37" s="230">
        <v>0.633</v>
      </c>
      <c r="E37" s="231">
        <v>0.22299999999999998</v>
      </c>
      <c r="F37" s="230">
        <f>SUM(B37:E37)</f>
        <v>26.064999999999998</v>
      </c>
      <c r="G37" s="233">
        <f>F37/$F$9</f>
        <v>0.0005440390363923814</v>
      </c>
      <c r="H37" s="234">
        <v>37.01100000000001</v>
      </c>
      <c r="I37" s="231">
        <v>1.2329999999999999</v>
      </c>
      <c r="J37" s="230">
        <v>0.39</v>
      </c>
      <c r="K37" s="231">
        <v>0.265</v>
      </c>
      <c r="L37" s="230">
        <f>SUM(H37:K37)</f>
        <v>38.89900000000001</v>
      </c>
      <c r="M37" s="235">
        <f>IF(ISERROR(F37/L37-1),"         /0",(F37/L37-1))</f>
        <v>-0.32993136070336015</v>
      </c>
      <c r="N37" s="234">
        <v>68.373</v>
      </c>
      <c r="O37" s="231">
        <v>6.146</v>
      </c>
      <c r="P37" s="230">
        <v>3.2220000000000004</v>
      </c>
      <c r="Q37" s="231">
        <v>10.847</v>
      </c>
      <c r="R37" s="230">
        <f>SUM(N37:Q37)</f>
        <v>88.588</v>
      </c>
      <c r="S37" s="233">
        <f>R37/$R$9</f>
        <v>0.0006493895340336877</v>
      </c>
      <c r="T37" s="232">
        <v>159.416</v>
      </c>
      <c r="U37" s="231">
        <v>1.7799999999999998</v>
      </c>
      <c r="V37" s="230">
        <v>0.88</v>
      </c>
      <c r="W37" s="231">
        <v>0.265</v>
      </c>
      <c r="X37" s="230">
        <f t="shared" si="6"/>
        <v>162.34099999999998</v>
      </c>
      <c r="Y37" s="229">
        <f>IF(ISERROR(R37/X37-1),"         /0",IF(R37/X37&gt;5,"  *  ",(R37/X37-1)))</f>
        <v>-0.4543091394040938</v>
      </c>
    </row>
    <row r="38" spans="1:25" s="285" customFormat="1" ht="19.5" customHeight="1">
      <c r="A38" s="294" t="s">
        <v>57</v>
      </c>
      <c r="B38" s="291">
        <f>SUM(B39:B41)</f>
        <v>680.0960000000001</v>
      </c>
      <c r="C38" s="290">
        <f>SUM(C39:C41)</f>
        <v>192.92500000000004</v>
      </c>
      <c r="D38" s="289">
        <f>SUM(D39:D41)</f>
        <v>0.3</v>
      </c>
      <c r="E38" s="290">
        <f>SUM(E39:E41)</f>
        <v>0</v>
      </c>
      <c r="F38" s="289">
        <f t="shared" si="0"/>
        <v>873.3210000000001</v>
      </c>
      <c r="G38" s="292">
        <f t="shared" si="1"/>
        <v>0.018228302908161558</v>
      </c>
      <c r="H38" s="291">
        <f>SUM(H39:H41)</f>
        <v>739.006</v>
      </c>
      <c r="I38" s="290">
        <f>SUM(I39:I41)</f>
        <v>138.84799999999998</v>
      </c>
      <c r="J38" s="289">
        <f>SUM(J39:J41)</f>
        <v>35.011</v>
      </c>
      <c r="K38" s="290">
        <f>SUM(K39:K41)</f>
        <v>33.294</v>
      </c>
      <c r="L38" s="289">
        <f t="shared" si="2"/>
        <v>946.1589999999999</v>
      </c>
      <c r="M38" s="293">
        <f t="shared" si="8"/>
        <v>-0.07698283269513873</v>
      </c>
      <c r="N38" s="291">
        <f>SUM(N39:N41)</f>
        <v>1976.7340000000004</v>
      </c>
      <c r="O38" s="290">
        <f>SUM(O39:O41)</f>
        <v>666.354</v>
      </c>
      <c r="P38" s="289">
        <f>SUM(P39:P41)</f>
        <v>0.49</v>
      </c>
      <c r="Q38" s="290">
        <f>SUM(Q39:Q41)</f>
        <v>0.06</v>
      </c>
      <c r="R38" s="289">
        <f t="shared" si="4"/>
        <v>2643.6380000000004</v>
      </c>
      <c r="S38" s="292">
        <f t="shared" si="5"/>
        <v>0.019379045118681427</v>
      </c>
      <c r="T38" s="291">
        <f>SUM(T39:T41)</f>
        <v>2150.2319999999995</v>
      </c>
      <c r="U38" s="290">
        <f>SUM(U39:U41)</f>
        <v>428.33599999999996</v>
      </c>
      <c r="V38" s="289">
        <f>SUM(V39:V41)</f>
        <v>118.873</v>
      </c>
      <c r="W38" s="290">
        <f>SUM(W39:W41)</f>
        <v>39.007</v>
      </c>
      <c r="X38" s="289">
        <f t="shared" si="6"/>
        <v>2736.4479999999994</v>
      </c>
      <c r="Y38" s="286">
        <f t="shared" si="7"/>
        <v>-0.03391623009097888</v>
      </c>
    </row>
    <row r="39" spans="1:25" ht="19.5" customHeight="1">
      <c r="A39" s="236" t="s">
        <v>323</v>
      </c>
      <c r="B39" s="234">
        <v>546.97</v>
      </c>
      <c r="C39" s="231">
        <v>98.63000000000001</v>
      </c>
      <c r="D39" s="230">
        <v>0.3</v>
      </c>
      <c r="E39" s="231">
        <v>0</v>
      </c>
      <c r="F39" s="230">
        <f t="shared" si="0"/>
        <v>645.9</v>
      </c>
      <c r="G39" s="233">
        <f t="shared" si="1"/>
        <v>0.013481481435098376</v>
      </c>
      <c r="H39" s="234">
        <v>591.052</v>
      </c>
      <c r="I39" s="231">
        <v>128.022</v>
      </c>
      <c r="J39" s="230">
        <v>0</v>
      </c>
      <c r="K39" s="231">
        <v>0</v>
      </c>
      <c r="L39" s="230">
        <f t="shared" si="2"/>
        <v>719.0740000000001</v>
      </c>
      <c r="M39" s="235">
        <f t="shared" si="8"/>
        <v>-0.10176143206401578</v>
      </c>
      <c r="N39" s="234">
        <v>1687.4360000000004</v>
      </c>
      <c r="O39" s="231">
        <v>375.84900000000005</v>
      </c>
      <c r="P39" s="230">
        <v>0.49</v>
      </c>
      <c r="Q39" s="231">
        <v>0.06</v>
      </c>
      <c r="R39" s="230">
        <f t="shared" si="4"/>
        <v>2063.835</v>
      </c>
      <c r="S39" s="233">
        <f t="shared" si="5"/>
        <v>0.015128830642665101</v>
      </c>
      <c r="T39" s="232">
        <v>1699.6229999999996</v>
      </c>
      <c r="U39" s="231">
        <v>322.73799999999994</v>
      </c>
      <c r="V39" s="230">
        <v>0.159</v>
      </c>
      <c r="W39" s="231">
        <v>0</v>
      </c>
      <c r="X39" s="230">
        <f t="shared" si="6"/>
        <v>2022.5199999999995</v>
      </c>
      <c r="Y39" s="229">
        <f t="shared" si="7"/>
        <v>0.02042748650198778</v>
      </c>
    </row>
    <row r="40" spans="1:25" ht="19.5" customHeight="1">
      <c r="A40" s="236" t="s">
        <v>335</v>
      </c>
      <c r="B40" s="234">
        <v>119.60300000000001</v>
      </c>
      <c r="C40" s="231">
        <v>86.46700000000001</v>
      </c>
      <c r="D40" s="230">
        <v>0</v>
      </c>
      <c r="E40" s="231">
        <v>0</v>
      </c>
      <c r="F40" s="230">
        <f>SUM(B40:E40)</f>
        <v>206.07000000000002</v>
      </c>
      <c r="G40" s="233">
        <f>F40/$F$9</f>
        <v>0.0043011749176818746</v>
      </c>
      <c r="H40" s="234">
        <v>131.702</v>
      </c>
      <c r="I40" s="231"/>
      <c r="J40" s="230"/>
      <c r="K40" s="231"/>
      <c r="L40" s="230">
        <f>SUM(H40:K40)</f>
        <v>131.702</v>
      </c>
      <c r="M40" s="235">
        <f>IF(ISERROR(F40/L40-1),"         /0",(F40/L40-1))</f>
        <v>0.5646687218113622</v>
      </c>
      <c r="N40" s="234">
        <v>251.60700000000003</v>
      </c>
      <c r="O40" s="231">
        <v>204.632</v>
      </c>
      <c r="P40" s="230"/>
      <c r="Q40" s="231"/>
      <c r="R40" s="230">
        <f>SUM(N40:Q40)</f>
        <v>456.23900000000003</v>
      </c>
      <c r="S40" s="233">
        <f>R40/$R$9</f>
        <v>0.003344435269088315</v>
      </c>
      <c r="T40" s="232">
        <v>380.979</v>
      </c>
      <c r="U40" s="231">
        <v>82.53399999999999</v>
      </c>
      <c r="V40" s="230"/>
      <c r="W40" s="231"/>
      <c r="X40" s="230">
        <f>SUM(T40:W40)</f>
        <v>463.513</v>
      </c>
      <c r="Y40" s="229">
        <f>IF(ISERROR(R40/X40-1),"         /0",IF(R40/X40&gt;5,"  *  ",(R40/X40-1)))</f>
        <v>-0.015693195228612677</v>
      </c>
    </row>
    <row r="41" spans="1:25" ht="19.5" customHeight="1" thickBot="1">
      <c r="A41" s="236" t="s">
        <v>56</v>
      </c>
      <c r="B41" s="234">
        <v>13.523</v>
      </c>
      <c r="C41" s="231">
        <v>7.828</v>
      </c>
      <c r="D41" s="230">
        <v>0</v>
      </c>
      <c r="E41" s="231">
        <v>0</v>
      </c>
      <c r="F41" s="230">
        <f>SUM(B41:E41)</f>
        <v>21.351</v>
      </c>
      <c r="G41" s="233">
        <f>F41/$F$9</f>
        <v>0.0004456465553813058</v>
      </c>
      <c r="H41" s="234">
        <v>16.252</v>
      </c>
      <c r="I41" s="231">
        <v>10.825999999999999</v>
      </c>
      <c r="J41" s="230">
        <v>35.011</v>
      </c>
      <c r="K41" s="231">
        <v>33.294</v>
      </c>
      <c r="L41" s="230">
        <f>SUM(H41:K41)</f>
        <v>95.383</v>
      </c>
      <c r="M41" s="235">
        <f>IF(ISERROR(F41/L41-1),"         /0",(F41/L41-1))</f>
        <v>-0.7761550800457104</v>
      </c>
      <c r="N41" s="234">
        <v>37.691</v>
      </c>
      <c r="O41" s="231">
        <v>85.873</v>
      </c>
      <c r="P41" s="230"/>
      <c r="Q41" s="231"/>
      <c r="R41" s="230">
        <f>SUM(N41:Q41)</f>
        <v>123.56400000000001</v>
      </c>
      <c r="S41" s="233">
        <f>R41/$R$9</f>
        <v>0.0009057792069280105</v>
      </c>
      <c r="T41" s="232">
        <v>69.63000000000001</v>
      </c>
      <c r="U41" s="231">
        <v>23.064</v>
      </c>
      <c r="V41" s="230">
        <v>118.714</v>
      </c>
      <c r="W41" s="231">
        <v>39.007</v>
      </c>
      <c r="X41" s="230">
        <f>SUM(T41:W41)</f>
        <v>250.41500000000002</v>
      </c>
      <c r="Y41" s="229">
        <f>IF(ISERROR(R41/X41-1),"         /0",IF(R41/X41&gt;5,"  *  ",(R41/X41-1)))</f>
        <v>-0.5065631052452928</v>
      </c>
    </row>
    <row r="42" spans="1:25" s="221" customFormat="1" ht="19.5" customHeight="1" thickBot="1">
      <c r="A42" s="281" t="s">
        <v>56</v>
      </c>
      <c r="B42" s="278">
        <v>133.86899999999997</v>
      </c>
      <c r="C42" s="277">
        <v>0</v>
      </c>
      <c r="D42" s="276">
        <v>0</v>
      </c>
      <c r="E42" s="277">
        <v>0</v>
      </c>
      <c r="F42" s="276">
        <f t="shared" si="0"/>
        <v>133.86899999999997</v>
      </c>
      <c r="G42" s="279">
        <f t="shared" si="1"/>
        <v>0.002794166958097514</v>
      </c>
      <c r="H42" s="278">
        <v>79.96700000000001</v>
      </c>
      <c r="I42" s="277">
        <v>0</v>
      </c>
      <c r="J42" s="276">
        <v>0</v>
      </c>
      <c r="K42" s="277">
        <v>0.05</v>
      </c>
      <c r="L42" s="276">
        <f t="shared" si="2"/>
        <v>80.01700000000001</v>
      </c>
      <c r="M42" s="280">
        <f t="shared" si="8"/>
        <v>0.673006986015471</v>
      </c>
      <c r="N42" s="278">
        <v>257.457</v>
      </c>
      <c r="O42" s="277">
        <v>0</v>
      </c>
      <c r="P42" s="276">
        <v>0</v>
      </c>
      <c r="Q42" s="277">
        <v>2.582</v>
      </c>
      <c r="R42" s="276">
        <f t="shared" si="4"/>
        <v>260.039</v>
      </c>
      <c r="S42" s="279">
        <f t="shared" si="5"/>
        <v>0.001906201799798913</v>
      </c>
      <c r="T42" s="278">
        <v>168.369</v>
      </c>
      <c r="U42" s="277">
        <v>0</v>
      </c>
      <c r="V42" s="276">
        <v>0</v>
      </c>
      <c r="W42" s="277">
        <v>0.05</v>
      </c>
      <c r="X42" s="289">
        <f>SUM(T42:W42)</f>
        <v>168.419</v>
      </c>
      <c r="Y42" s="273">
        <f t="shared" si="7"/>
        <v>0.5440003800046311</v>
      </c>
    </row>
    <row r="43" ht="15" thickTop="1">
      <c r="A43" s="122" t="s">
        <v>43</v>
      </c>
    </row>
    <row r="44" ht="14.25">
      <c r="A44" s="122" t="s">
        <v>55</v>
      </c>
    </row>
    <row r="45" ht="14.25">
      <c r="A45" s="129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">
    <cfRule type="cellIs" priority="5" dxfId="80" operator="lessThan" stopIfTrue="1">
      <formula>0</formula>
    </cfRule>
  </conditionalFormatting>
  <conditionalFormatting sqref="Y10:Y42 M10:M42">
    <cfRule type="cellIs" priority="6" dxfId="80" operator="lessThan" stopIfTrue="1">
      <formula>0</formula>
    </cfRule>
    <cfRule type="cellIs" priority="7" dxfId="82" operator="greaterThanOrEqual" stopIfTrue="1">
      <formula>0</formula>
    </cfRule>
  </conditionalFormatting>
  <conditionalFormatting sqref="M5:M8 Y5:Y8">
    <cfRule type="cellIs" priority="1" dxfId="80" operator="lessThan" stopIfTrue="1">
      <formula>0</formula>
    </cfRule>
  </conditionalFormatting>
  <conditionalFormatting sqref="Y9 M9">
    <cfRule type="cellIs" priority="2" dxfId="80" operator="lessThan" stopIfTrue="1">
      <formula>0</formula>
    </cfRule>
    <cfRule type="cellIs" priority="3" dxfId="82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4"/>
  <sheetViews>
    <sheetView showGridLines="0" zoomScale="80" zoomScaleNormal="80" zoomScalePageLayoutView="0" workbookViewId="0" topLeftCell="A1">
      <selection activeCell="T71" sqref="T71:W71"/>
    </sheetView>
  </sheetViews>
  <sheetFormatPr defaultColWidth="8.00390625" defaultRowHeight="15"/>
  <cols>
    <col min="1" max="1" width="22.8515625" style="129" customWidth="1"/>
    <col min="2" max="2" width="9.140625" style="129" bestFit="1" customWidth="1"/>
    <col min="3" max="3" width="9.7109375" style="129" bestFit="1" customWidth="1"/>
    <col min="4" max="4" width="8.00390625" style="129" bestFit="1" customWidth="1"/>
    <col min="5" max="5" width="9.7109375" style="129" bestFit="1" customWidth="1"/>
    <col min="6" max="6" width="9.140625" style="129" bestFit="1" customWidth="1"/>
    <col min="7" max="7" width="9.421875" style="129" customWidth="1"/>
    <col min="8" max="8" width="9.28125" style="129" bestFit="1" customWidth="1"/>
    <col min="9" max="9" width="9.7109375" style="129" bestFit="1" customWidth="1"/>
    <col min="10" max="10" width="8.140625" style="129" customWidth="1"/>
    <col min="11" max="11" width="9.00390625" style="129" customWidth="1"/>
    <col min="12" max="12" width="9.140625" style="129" customWidth="1"/>
    <col min="13" max="13" width="10.28125" style="129" bestFit="1" customWidth="1"/>
    <col min="14" max="14" width="9.28125" style="129" bestFit="1" customWidth="1"/>
    <col min="15" max="15" width="10.140625" style="129" customWidth="1"/>
    <col min="16" max="16" width="8.421875" style="129" bestFit="1" customWidth="1"/>
    <col min="17" max="17" width="9.140625" style="129" customWidth="1"/>
    <col min="18" max="19" width="9.8515625" style="129" bestFit="1" customWidth="1"/>
    <col min="20" max="20" width="10.421875" style="129" customWidth="1"/>
    <col min="21" max="21" width="10.28125" style="129" customWidth="1"/>
    <col min="22" max="22" width="8.8515625" style="129" customWidth="1"/>
    <col min="23" max="23" width="10.28125" style="129" customWidth="1"/>
    <col min="24" max="24" width="9.8515625" style="129" bestFit="1" customWidth="1"/>
    <col min="25" max="25" width="8.7109375" style="129" bestFit="1" customWidth="1"/>
    <col min="26" max="16384" width="8.00390625" style="129" customWidth="1"/>
  </cols>
  <sheetData>
    <row r="1" spans="24:25" ht="18.75" thickBot="1">
      <c r="X1" s="556" t="s">
        <v>28</v>
      </c>
      <c r="Y1" s="557"/>
    </row>
    <row r="2" ht="5.25" customHeight="1" thickBot="1"/>
    <row r="3" spans="1:25" ht="24.75" customHeight="1" thickTop="1">
      <c r="A3" s="612" t="s">
        <v>73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4"/>
    </row>
    <row r="4" spans="1:25" ht="21" customHeight="1" thickBot="1">
      <c r="A4" s="623" t="s">
        <v>45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5"/>
    </row>
    <row r="5" spans="1:25" s="272" customFormat="1" ht="15.75" customHeight="1" thickBot="1" thickTop="1">
      <c r="A5" s="561" t="s">
        <v>68</v>
      </c>
      <c r="B5" s="629" t="s">
        <v>36</v>
      </c>
      <c r="C5" s="630"/>
      <c r="D5" s="630"/>
      <c r="E5" s="630"/>
      <c r="F5" s="630"/>
      <c r="G5" s="630"/>
      <c r="H5" s="630"/>
      <c r="I5" s="630"/>
      <c r="J5" s="631"/>
      <c r="K5" s="631"/>
      <c r="L5" s="631"/>
      <c r="M5" s="632"/>
      <c r="N5" s="629" t="s">
        <v>35</v>
      </c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3"/>
    </row>
    <row r="6" spans="1:25" s="169" customFormat="1" ht="26.25" customHeight="1" thickBot="1">
      <c r="A6" s="562"/>
      <c r="B6" s="638" t="s">
        <v>444</v>
      </c>
      <c r="C6" s="639"/>
      <c r="D6" s="639"/>
      <c r="E6" s="639"/>
      <c r="F6" s="639"/>
      <c r="G6" s="615" t="s">
        <v>34</v>
      </c>
      <c r="H6" s="638" t="s">
        <v>445</v>
      </c>
      <c r="I6" s="639"/>
      <c r="J6" s="639"/>
      <c r="K6" s="639"/>
      <c r="L6" s="639"/>
      <c r="M6" s="626" t="s">
        <v>33</v>
      </c>
      <c r="N6" s="638" t="s">
        <v>446</v>
      </c>
      <c r="O6" s="639"/>
      <c r="P6" s="639"/>
      <c r="Q6" s="639"/>
      <c r="R6" s="639"/>
      <c r="S6" s="615" t="s">
        <v>34</v>
      </c>
      <c r="T6" s="638" t="s">
        <v>447</v>
      </c>
      <c r="U6" s="639"/>
      <c r="V6" s="639"/>
      <c r="W6" s="639"/>
      <c r="X6" s="639"/>
      <c r="Y6" s="620" t="s">
        <v>33</v>
      </c>
    </row>
    <row r="7" spans="1:25" s="169" customFormat="1" ht="26.25" customHeight="1">
      <c r="A7" s="563"/>
      <c r="B7" s="555" t="s">
        <v>22</v>
      </c>
      <c r="C7" s="551"/>
      <c r="D7" s="550" t="s">
        <v>21</v>
      </c>
      <c r="E7" s="551"/>
      <c r="F7" s="640" t="s">
        <v>17</v>
      </c>
      <c r="G7" s="616"/>
      <c r="H7" s="555" t="s">
        <v>22</v>
      </c>
      <c r="I7" s="551"/>
      <c r="J7" s="550" t="s">
        <v>21</v>
      </c>
      <c r="K7" s="551"/>
      <c r="L7" s="640" t="s">
        <v>17</v>
      </c>
      <c r="M7" s="627"/>
      <c r="N7" s="555" t="s">
        <v>22</v>
      </c>
      <c r="O7" s="551"/>
      <c r="P7" s="550" t="s">
        <v>21</v>
      </c>
      <c r="Q7" s="551"/>
      <c r="R7" s="640" t="s">
        <v>17</v>
      </c>
      <c r="S7" s="616"/>
      <c r="T7" s="555" t="s">
        <v>22</v>
      </c>
      <c r="U7" s="551"/>
      <c r="V7" s="550" t="s">
        <v>21</v>
      </c>
      <c r="W7" s="551"/>
      <c r="X7" s="640" t="s">
        <v>17</v>
      </c>
      <c r="Y7" s="621"/>
    </row>
    <row r="8" spans="1:25" s="268" customFormat="1" ht="28.5" thickBot="1">
      <c r="A8" s="564"/>
      <c r="B8" s="271" t="s">
        <v>31</v>
      </c>
      <c r="C8" s="269" t="s">
        <v>30</v>
      </c>
      <c r="D8" s="270" t="s">
        <v>31</v>
      </c>
      <c r="E8" s="269" t="s">
        <v>30</v>
      </c>
      <c r="F8" s="611"/>
      <c r="G8" s="617"/>
      <c r="H8" s="271" t="s">
        <v>31</v>
      </c>
      <c r="I8" s="269" t="s">
        <v>30</v>
      </c>
      <c r="J8" s="270" t="s">
        <v>31</v>
      </c>
      <c r="K8" s="269" t="s">
        <v>30</v>
      </c>
      <c r="L8" s="611"/>
      <c r="M8" s="628"/>
      <c r="N8" s="271" t="s">
        <v>31</v>
      </c>
      <c r="O8" s="269" t="s">
        <v>30</v>
      </c>
      <c r="P8" s="270" t="s">
        <v>31</v>
      </c>
      <c r="Q8" s="269" t="s">
        <v>30</v>
      </c>
      <c r="R8" s="611"/>
      <c r="S8" s="617"/>
      <c r="T8" s="271" t="s">
        <v>31</v>
      </c>
      <c r="U8" s="269" t="s">
        <v>30</v>
      </c>
      <c r="V8" s="270" t="s">
        <v>31</v>
      </c>
      <c r="W8" s="269" t="s">
        <v>30</v>
      </c>
      <c r="X8" s="611"/>
      <c r="Y8" s="622"/>
    </row>
    <row r="9" spans="1:25" s="158" customFormat="1" ht="18" customHeight="1" thickBot="1" thickTop="1">
      <c r="A9" s="331" t="s">
        <v>24</v>
      </c>
      <c r="B9" s="330">
        <f>B10+B28+B44+B54+B66+B71</f>
        <v>25006.33</v>
      </c>
      <c r="C9" s="329">
        <f>C10+C28+C44+C54+C66+C71</f>
        <v>18303.338</v>
      </c>
      <c r="D9" s="327">
        <f>D10+D28+D44+D54+D66+D71</f>
        <v>2637.6810000000005</v>
      </c>
      <c r="E9" s="328">
        <f>E10+E28+E44+E54+E66+E71</f>
        <v>1962.8159999999998</v>
      </c>
      <c r="F9" s="327">
        <f aca="true" t="shared" si="0" ref="F9:F43">SUM(B9:E9)</f>
        <v>47910.165</v>
      </c>
      <c r="G9" s="339">
        <f aca="true" t="shared" si="1" ref="G9:G43">F9/$F$9</f>
        <v>1</v>
      </c>
      <c r="H9" s="330">
        <f>H10+H28+H44+H54+H66+H71</f>
        <v>23566.403000000006</v>
      </c>
      <c r="I9" s="329">
        <f>I10+I28+I44+I54+I66+I71</f>
        <v>16399.866000000005</v>
      </c>
      <c r="J9" s="327">
        <f>J10+J28+J44+J54+J66+J71</f>
        <v>3112.645</v>
      </c>
      <c r="K9" s="328">
        <f>K10+K28+K44+K54+K66+K71</f>
        <v>1787.9440000000002</v>
      </c>
      <c r="L9" s="327">
        <f aca="true" t="shared" si="2" ref="L9:L43">SUM(H9:K9)</f>
        <v>44866.858000000015</v>
      </c>
      <c r="M9" s="406">
        <f aca="true" t="shared" si="3" ref="M9:M53">IF(ISERROR(F9/L9-1),"         /0",(F9/L9-1))</f>
        <v>0.06782973302922146</v>
      </c>
      <c r="N9" s="411">
        <f>N10+N28+N44+N54+N66+N71</f>
        <v>76691.719</v>
      </c>
      <c r="O9" s="329">
        <f>O10+O28+O44+O54+O66+O71</f>
        <v>48392.234000000004</v>
      </c>
      <c r="P9" s="327">
        <f>P10+P28+P44+P54+P66+P71</f>
        <v>7088.3369999999995</v>
      </c>
      <c r="Q9" s="328">
        <f>Q10+Q28+Q44+Q54+Q66+Q71</f>
        <v>4245.0610000000015</v>
      </c>
      <c r="R9" s="327">
        <f aca="true" t="shared" si="4" ref="R9:R43">SUM(N9:Q9)</f>
        <v>136417.35100000002</v>
      </c>
      <c r="S9" s="426">
        <f aca="true" t="shared" si="5" ref="S9:S43">R9/$R$9</f>
        <v>1</v>
      </c>
      <c r="T9" s="330">
        <f>T10+T28+T44+T54+T66+T71</f>
        <v>70624.869</v>
      </c>
      <c r="U9" s="329">
        <f>U10+U28+U44+U54+U66+U71</f>
        <v>45794.100000000006</v>
      </c>
      <c r="V9" s="327">
        <f>V10+V28+V44+V54+V66+V71</f>
        <v>11849.322</v>
      </c>
      <c r="W9" s="328">
        <f>W10+W28+W44+W54+W66+W71</f>
        <v>6286.789</v>
      </c>
      <c r="X9" s="327">
        <f aca="true" t="shared" si="6" ref="X9:X43">SUM(T9:W9)</f>
        <v>134555.08000000002</v>
      </c>
      <c r="Y9" s="326">
        <f>IF(ISERROR(R9/X9-1),"         /0",(R9/X9-1))</f>
        <v>0.013840213242041877</v>
      </c>
    </row>
    <row r="10" spans="1:25" s="237" customFormat="1" ht="19.5" customHeight="1">
      <c r="A10" s="244" t="s">
        <v>61</v>
      </c>
      <c r="B10" s="241">
        <f>SUM(B11:B27)</f>
        <v>15107.174</v>
      </c>
      <c r="C10" s="240">
        <f>SUM(C11:C27)</f>
        <v>8965.18</v>
      </c>
      <c r="D10" s="239">
        <f>SUM(D11:D27)</f>
        <v>2636.3480000000004</v>
      </c>
      <c r="E10" s="312">
        <f>SUM(E11:E27)</f>
        <v>1599.147</v>
      </c>
      <c r="F10" s="239">
        <f t="shared" si="0"/>
        <v>28307.849000000002</v>
      </c>
      <c r="G10" s="242">
        <f t="shared" si="1"/>
        <v>0.590852671870364</v>
      </c>
      <c r="H10" s="241">
        <f>SUM(H11:H27)</f>
        <v>14696.19</v>
      </c>
      <c r="I10" s="240">
        <f>SUM(I11:I27)</f>
        <v>7943.274000000001</v>
      </c>
      <c r="J10" s="239">
        <f>SUM(J11:J27)</f>
        <v>2495.433</v>
      </c>
      <c r="K10" s="312">
        <f>SUM(K11:K27)</f>
        <v>1532.988</v>
      </c>
      <c r="L10" s="239">
        <f t="shared" si="2"/>
        <v>26667.885000000002</v>
      </c>
      <c r="M10" s="407">
        <f t="shared" si="3"/>
        <v>0.0614958404087913</v>
      </c>
      <c r="N10" s="412">
        <f>SUM(N11:N27)</f>
        <v>49438.043000000005</v>
      </c>
      <c r="O10" s="240">
        <f>SUM(O11:O27)</f>
        <v>24553.781000000003</v>
      </c>
      <c r="P10" s="239">
        <f>SUM(P11:P27)</f>
        <v>6931.201999999999</v>
      </c>
      <c r="Q10" s="312">
        <f>SUM(Q11:Q27)</f>
        <v>3060.0840000000003</v>
      </c>
      <c r="R10" s="239">
        <f t="shared" si="4"/>
        <v>83983.11000000002</v>
      </c>
      <c r="S10" s="427">
        <f t="shared" si="5"/>
        <v>0.6156336373955832</v>
      </c>
      <c r="T10" s="241">
        <f>SUM(T11:T27)</f>
        <v>44388.03899999999</v>
      </c>
      <c r="U10" s="240">
        <f>SUM(U11:U27)</f>
        <v>21015.043</v>
      </c>
      <c r="V10" s="239">
        <f>SUM(V11:V27)</f>
        <v>10473.723</v>
      </c>
      <c r="W10" s="312">
        <f>SUM(W11:W27)</f>
        <v>5376.197</v>
      </c>
      <c r="X10" s="239">
        <f t="shared" si="6"/>
        <v>81253.002</v>
      </c>
      <c r="Y10" s="238">
        <f aca="true" t="shared" si="7" ref="Y10:Y43">IF(ISERROR(R10/X10-1),"         /0",IF(R10/X10&gt;5,"  *  ",(R10/X10-1)))</f>
        <v>0.0336000877850644</v>
      </c>
    </row>
    <row r="11" spans="1:25" ht="19.5" customHeight="1">
      <c r="A11" s="236" t="s">
        <v>193</v>
      </c>
      <c r="B11" s="234">
        <v>3967.306</v>
      </c>
      <c r="C11" s="231">
        <v>2661.429</v>
      </c>
      <c r="D11" s="230">
        <v>0</v>
      </c>
      <c r="E11" s="283">
        <v>0</v>
      </c>
      <c r="F11" s="230">
        <f t="shared" si="0"/>
        <v>6628.735000000001</v>
      </c>
      <c r="G11" s="233">
        <f t="shared" si="1"/>
        <v>0.1383575907116997</v>
      </c>
      <c r="H11" s="234">
        <v>5100.952</v>
      </c>
      <c r="I11" s="231">
        <v>2176.4210000000003</v>
      </c>
      <c r="J11" s="230"/>
      <c r="K11" s="283"/>
      <c r="L11" s="230">
        <f t="shared" si="2"/>
        <v>7277.3730000000005</v>
      </c>
      <c r="M11" s="408">
        <f t="shared" si="3"/>
        <v>-0.08913078936588792</v>
      </c>
      <c r="N11" s="413">
        <v>15078.856000000002</v>
      </c>
      <c r="O11" s="231">
        <v>7606.099000000001</v>
      </c>
      <c r="P11" s="230">
        <v>1190.55</v>
      </c>
      <c r="Q11" s="283"/>
      <c r="R11" s="230">
        <f t="shared" si="4"/>
        <v>23875.505</v>
      </c>
      <c r="S11" s="428">
        <f t="shared" si="5"/>
        <v>0.1750180957552826</v>
      </c>
      <c r="T11" s="234">
        <v>13078.173999999999</v>
      </c>
      <c r="U11" s="231">
        <v>4720.607</v>
      </c>
      <c r="V11" s="230"/>
      <c r="W11" s="283"/>
      <c r="X11" s="230">
        <f t="shared" si="6"/>
        <v>17798.781</v>
      </c>
      <c r="Y11" s="229">
        <f t="shared" si="7"/>
        <v>0.34141236975723244</v>
      </c>
    </row>
    <row r="12" spans="1:25" ht="19.5" customHeight="1">
      <c r="A12" s="236" t="s">
        <v>168</v>
      </c>
      <c r="B12" s="234">
        <v>3539.074</v>
      </c>
      <c r="C12" s="231">
        <v>3084.442</v>
      </c>
      <c r="D12" s="230">
        <v>0</v>
      </c>
      <c r="E12" s="283">
        <v>0</v>
      </c>
      <c r="F12" s="230">
        <f t="shared" si="0"/>
        <v>6623.516</v>
      </c>
      <c r="G12" s="233">
        <f t="shared" si="1"/>
        <v>0.13824865767003724</v>
      </c>
      <c r="H12" s="234">
        <v>2537.166</v>
      </c>
      <c r="I12" s="231">
        <v>2717.6220000000003</v>
      </c>
      <c r="J12" s="230"/>
      <c r="K12" s="283"/>
      <c r="L12" s="230">
        <f t="shared" si="2"/>
        <v>5254.7880000000005</v>
      </c>
      <c r="M12" s="408">
        <f t="shared" si="3"/>
        <v>0.2604725442777138</v>
      </c>
      <c r="N12" s="413">
        <v>11973.761</v>
      </c>
      <c r="O12" s="231">
        <v>9032.653999999999</v>
      </c>
      <c r="P12" s="230"/>
      <c r="Q12" s="283"/>
      <c r="R12" s="230">
        <f t="shared" si="4"/>
        <v>21006.415</v>
      </c>
      <c r="S12" s="428">
        <f t="shared" si="5"/>
        <v>0.15398638696627379</v>
      </c>
      <c r="T12" s="234">
        <v>9087.266</v>
      </c>
      <c r="U12" s="231">
        <v>8325.955</v>
      </c>
      <c r="V12" s="230"/>
      <c r="W12" s="283"/>
      <c r="X12" s="230">
        <f t="shared" si="6"/>
        <v>17413.220999999998</v>
      </c>
      <c r="Y12" s="229">
        <f t="shared" si="7"/>
        <v>0.20634861293037066</v>
      </c>
    </row>
    <row r="13" spans="1:25" ht="19.5" customHeight="1">
      <c r="A13" s="236" t="s">
        <v>194</v>
      </c>
      <c r="B13" s="234">
        <v>2064.206</v>
      </c>
      <c r="C13" s="231">
        <v>760.472</v>
      </c>
      <c r="D13" s="230">
        <v>0</v>
      </c>
      <c r="E13" s="283">
        <v>0</v>
      </c>
      <c r="F13" s="230">
        <f t="shared" si="0"/>
        <v>2824.678</v>
      </c>
      <c r="G13" s="233">
        <f t="shared" si="1"/>
        <v>0.05895780154378512</v>
      </c>
      <c r="H13" s="234">
        <v>2212.384</v>
      </c>
      <c r="I13" s="231">
        <v>862.028</v>
      </c>
      <c r="J13" s="230"/>
      <c r="K13" s="283"/>
      <c r="L13" s="230">
        <f t="shared" si="2"/>
        <v>3074.4120000000003</v>
      </c>
      <c r="M13" s="408">
        <f t="shared" si="3"/>
        <v>-0.0812298416737901</v>
      </c>
      <c r="N13" s="413">
        <v>6251.209</v>
      </c>
      <c r="O13" s="231">
        <v>1687.969</v>
      </c>
      <c r="P13" s="230"/>
      <c r="Q13" s="283"/>
      <c r="R13" s="230">
        <f t="shared" si="4"/>
        <v>7939.178</v>
      </c>
      <c r="S13" s="428">
        <f t="shared" si="5"/>
        <v>0.058197714160275686</v>
      </c>
      <c r="T13" s="234">
        <v>7631.9349999999995</v>
      </c>
      <c r="U13" s="231">
        <v>2186.054</v>
      </c>
      <c r="V13" s="230"/>
      <c r="W13" s="283"/>
      <c r="X13" s="230">
        <f t="shared" si="6"/>
        <v>9817.989</v>
      </c>
      <c r="Y13" s="229">
        <f t="shared" si="7"/>
        <v>-0.19136413780866934</v>
      </c>
    </row>
    <row r="14" spans="1:25" ht="19.5" customHeight="1">
      <c r="A14" s="236" t="s">
        <v>195</v>
      </c>
      <c r="B14" s="234">
        <v>1687.814</v>
      </c>
      <c r="C14" s="231">
        <v>747.594</v>
      </c>
      <c r="D14" s="230">
        <v>0</v>
      </c>
      <c r="E14" s="283">
        <v>0</v>
      </c>
      <c r="F14" s="230">
        <f t="shared" si="0"/>
        <v>2435.4080000000004</v>
      </c>
      <c r="G14" s="233">
        <f t="shared" si="1"/>
        <v>0.05083280343534614</v>
      </c>
      <c r="H14" s="234">
        <v>1373.027</v>
      </c>
      <c r="I14" s="231">
        <v>633.4000000000001</v>
      </c>
      <c r="J14" s="230"/>
      <c r="K14" s="283"/>
      <c r="L14" s="230">
        <f t="shared" si="2"/>
        <v>2006.4270000000001</v>
      </c>
      <c r="M14" s="408">
        <f t="shared" si="3"/>
        <v>0.21380344263708584</v>
      </c>
      <c r="N14" s="413">
        <v>4937.71</v>
      </c>
      <c r="O14" s="231">
        <v>1706.9170000000001</v>
      </c>
      <c r="P14" s="230"/>
      <c r="Q14" s="283"/>
      <c r="R14" s="230">
        <f t="shared" si="4"/>
        <v>6644.627</v>
      </c>
      <c r="S14" s="428">
        <f t="shared" si="5"/>
        <v>0.0487080781974721</v>
      </c>
      <c r="T14" s="234">
        <v>4101.744000000001</v>
      </c>
      <c r="U14" s="231">
        <v>1534.9930000000002</v>
      </c>
      <c r="V14" s="230"/>
      <c r="W14" s="283"/>
      <c r="X14" s="230">
        <f t="shared" si="6"/>
        <v>5636.737000000001</v>
      </c>
      <c r="Y14" s="229">
        <f t="shared" si="7"/>
        <v>0.17880734900351025</v>
      </c>
    </row>
    <row r="15" spans="1:25" ht="19.5" customHeight="1">
      <c r="A15" s="236" t="s">
        <v>198</v>
      </c>
      <c r="B15" s="234">
        <v>1630.348</v>
      </c>
      <c r="C15" s="231">
        <v>480.305</v>
      </c>
      <c r="D15" s="230">
        <v>0</v>
      </c>
      <c r="E15" s="283">
        <v>0</v>
      </c>
      <c r="F15" s="230">
        <f t="shared" si="0"/>
        <v>2110.653</v>
      </c>
      <c r="G15" s="233">
        <f t="shared" si="1"/>
        <v>0.04405438804061726</v>
      </c>
      <c r="H15" s="234">
        <v>1135.919</v>
      </c>
      <c r="I15" s="231">
        <v>572.934</v>
      </c>
      <c r="J15" s="230">
        <v>48.228</v>
      </c>
      <c r="K15" s="283"/>
      <c r="L15" s="230">
        <f t="shared" si="2"/>
        <v>1757.0810000000001</v>
      </c>
      <c r="M15" s="408">
        <f t="shared" si="3"/>
        <v>0.20122692124039787</v>
      </c>
      <c r="N15" s="413">
        <v>4255.705</v>
      </c>
      <c r="O15" s="231">
        <v>1077.1480000000001</v>
      </c>
      <c r="P15" s="230"/>
      <c r="Q15" s="283">
        <v>50.477</v>
      </c>
      <c r="R15" s="230">
        <f t="shared" si="4"/>
        <v>5383.33</v>
      </c>
      <c r="S15" s="428">
        <f t="shared" si="5"/>
        <v>0.03946220887986601</v>
      </c>
      <c r="T15" s="234">
        <v>4607.266</v>
      </c>
      <c r="U15" s="231">
        <v>1606.4199999999998</v>
      </c>
      <c r="V15" s="230">
        <v>48.228</v>
      </c>
      <c r="W15" s="283"/>
      <c r="X15" s="230">
        <f t="shared" si="6"/>
        <v>6261.914</v>
      </c>
      <c r="Y15" s="229">
        <f t="shared" si="7"/>
        <v>-0.14030598312273213</v>
      </c>
    </row>
    <row r="16" spans="1:25" ht="19.5" customHeight="1">
      <c r="A16" s="236" t="s">
        <v>197</v>
      </c>
      <c r="B16" s="234">
        <v>0</v>
      </c>
      <c r="C16" s="231">
        <v>0</v>
      </c>
      <c r="D16" s="230">
        <v>1053</v>
      </c>
      <c r="E16" s="283">
        <v>999.762</v>
      </c>
      <c r="F16" s="230">
        <f aca="true" t="shared" si="8" ref="F16:F22">SUM(B16:E16)</f>
        <v>2052.7619999999997</v>
      </c>
      <c r="G16" s="233">
        <f aca="true" t="shared" si="9" ref="G16:G22">F16/$F$9</f>
        <v>0.04284606408681748</v>
      </c>
      <c r="H16" s="234"/>
      <c r="I16" s="231"/>
      <c r="J16" s="230">
        <v>930.205</v>
      </c>
      <c r="K16" s="283">
        <v>1097.941</v>
      </c>
      <c r="L16" s="230">
        <f aca="true" t="shared" si="10" ref="L16:L22">SUM(H16:K16)</f>
        <v>2028.1460000000002</v>
      </c>
      <c r="M16" s="408">
        <f aca="true" t="shared" si="11" ref="M16:M22">IF(ISERROR(F16/L16-1),"         /0",(F16/L16-1))</f>
        <v>0.01213719327898466</v>
      </c>
      <c r="N16" s="413"/>
      <c r="O16" s="231"/>
      <c r="P16" s="230">
        <v>2157.839</v>
      </c>
      <c r="Q16" s="283">
        <v>1876.3069999999998</v>
      </c>
      <c r="R16" s="230">
        <f aca="true" t="shared" si="12" ref="R16:R22">SUM(N16:Q16)</f>
        <v>4034.1459999999997</v>
      </c>
      <c r="S16" s="428">
        <f aca="true" t="shared" si="13" ref="S16:S22">R16/$R$9</f>
        <v>0.029572088670743936</v>
      </c>
      <c r="T16" s="234"/>
      <c r="U16" s="231"/>
      <c r="V16" s="230">
        <v>3254.4030000000002</v>
      </c>
      <c r="W16" s="283">
        <v>3202.523</v>
      </c>
      <c r="X16" s="230">
        <f aca="true" t="shared" si="14" ref="X16:X22">SUM(T16:W16)</f>
        <v>6456.926</v>
      </c>
      <c r="Y16" s="229">
        <f aca="true" t="shared" si="15" ref="Y16:Y22">IF(ISERROR(R16/X16-1),"         /0",IF(R16/X16&gt;5,"  *  ",(R16/X16-1)))</f>
        <v>-0.37522189351403445</v>
      </c>
    </row>
    <row r="17" spans="1:25" ht="19.5" customHeight="1">
      <c r="A17" s="236" t="s">
        <v>170</v>
      </c>
      <c r="B17" s="234">
        <v>0</v>
      </c>
      <c r="C17" s="231">
        <v>0</v>
      </c>
      <c r="D17" s="230">
        <v>1256.5410000000002</v>
      </c>
      <c r="E17" s="283">
        <v>545.962</v>
      </c>
      <c r="F17" s="230">
        <f t="shared" si="8"/>
        <v>1802.5030000000002</v>
      </c>
      <c r="G17" s="233">
        <f t="shared" si="9"/>
        <v>0.03762255880354409</v>
      </c>
      <c r="H17" s="234"/>
      <c r="I17" s="231"/>
      <c r="J17" s="230"/>
      <c r="K17" s="283"/>
      <c r="L17" s="230">
        <f t="shared" si="10"/>
        <v>0</v>
      </c>
      <c r="M17" s="408" t="str">
        <f t="shared" si="11"/>
        <v>         /0</v>
      </c>
      <c r="N17" s="413"/>
      <c r="O17" s="231"/>
      <c r="P17" s="230">
        <v>3055.669</v>
      </c>
      <c r="Q17" s="283">
        <v>1028.4270000000001</v>
      </c>
      <c r="R17" s="230">
        <f t="shared" si="12"/>
        <v>4084.096</v>
      </c>
      <c r="S17" s="428">
        <f t="shared" si="13"/>
        <v>0.02993824443930156</v>
      </c>
      <c r="T17" s="234"/>
      <c r="U17" s="231"/>
      <c r="V17" s="230"/>
      <c r="W17" s="283"/>
      <c r="X17" s="230">
        <f t="shared" si="14"/>
        <v>0</v>
      </c>
      <c r="Y17" s="229" t="str">
        <f t="shared" si="15"/>
        <v>         /0</v>
      </c>
    </row>
    <row r="18" spans="1:25" ht="19.5" customHeight="1">
      <c r="A18" s="236" t="s">
        <v>149</v>
      </c>
      <c r="B18" s="234">
        <v>615.074</v>
      </c>
      <c r="C18" s="231">
        <v>359.983</v>
      </c>
      <c r="D18" s="230">
        <v>0</v>
      </c>
      <c r="E18" s="283">
        <v>0</v>
      </c>
      <c r="F18" s="230">
        <f t="shared" si="8"/>
        <v>975.057</v>
      </c>
      <c r="G18" s="233">
        <f t="shared" si="9"/>
        <v>0.020351777122871523</v>
      </c>
      <c r="H18" s="234">
        <v>439.58000000000004</v>
      </c>
      <c r="I18" s="231">
        <v>333.58700000000005</v>
      </c>
      <c r="J18" s="230">
        <v>0</v>
      </c>
      <c r="K18" s="283"/>
      <c r="L18" s="230">
        <f t="shared" si="10"/>
        <v>773.1670000000001</v>
      </c>
      <c r="M18" s="408">
        <f t="shared" si="11"/>
        <v>0.26112081865884074</v>
      </c>
      <c r="N18" s="413">
        <v>1477.885</v>
      </c>
      <c r="O18" s="231">
        <v>1028.251</v>
      </c>
      <c r="P18" s="230">
        <v>0</v>
      </c>
      <c r="Q18" s="283">
        <v>0</v>
      </c>
      <c r="R18" s="230">
        <f t="shared" si="12"/>
        <v>2506.136</v>
      </c>
      <c r="S18" s="428">
        <f t="shared" si="13"/>
        <v>0.018371094157956486</v>
      </c>
      <c r="T18" s="234">
        <v>1392.2889999999995</v>
      </c>
      <c r="U18" s="231">
        <v>870.0419999999999</v>
      </c>
      <c r="V18" s="230">
        <v>2.655</v>
      </c>
      <c r="W18" s="283">
        <v>0</v>
      </c>
      <c r="X18" s="230">
        <f t="shared" si="14"/>
        <v>2264.9859999999994</v>
      </c>
      <c r="Y18" s="229">
        <f t="shared" si="15"/>
        <v>0.10646864925434452</v>
      </c>
    </row>
    <row r="19" spans="1:25" ht="19.5" customHeight="1">
      <c r="A19" s="236" t="s">
        <v>199</v>
      </c>
      <c r="B19" s="234">
        <v>742.634</v>
      </c>
      <c r="C19" s="231">
        <v>0</v>
      </c>
      <c r="D19" s="230">
        <v>0</v>
      </c>
      <c r="E19" s="283">
        <v>0</v>
      </c>
      <c r="F19" s="230">
        <f t="shared" si="8"/>
        <v>742.634</v>
      </c>
      <c r="G19" s="233">
        <f t="shared" si="9"/>
        <v>0.015500551918366384</v>
      </c>
      <c r="H19" s="234">
        <v>1054.97</v>
      </c>
      <c r="I19" s="231"/>
      <c r="J19" s="230"/>
      <c r="K19" s="283"/>
      <c r="L19" s="230">
        <f t="shared" si="10"/>
        <v>1054.97</v>
      </c>
      <c r="M19" s="408">
        <f t="shared" si="11"/>
        <v>-0.2960614993791293</v>
      </c>
      <c r="N19" s="413">
        <v>2924.808</v>
      </c>
      <c r="O19" s="231"/>
      <c r="P19" s="230"/>
      <c r="Q19" s="283"/>
      <c r="R19" s="230">
        <f t="shared" si="12"/>
        <v>2924.808</v>
      </c>
      <c r="S19" s="428">
        <f t="shared" si="13"/>
        <v>0.02144014656903871</v>
      </c>
      <c r="T19" s="234">
        <v>1944.1989999999998</v>
      </c>
      <c r="U19" s="231"/>
      <c r="V19" s="230"/>
      <c r="W19" s="283"/>
      <c r="X19" s="230">
        <f t="shared" si="14"/>
        <v>1944.1989999999998</v>
      </c>
      <c r="Y19" s="229">
        <f t="shared" si="15"/>
        <v>0.5043768667713542</v>
      </c>
    </row>
    <row r="20" spans="1:25" ht="19.5" customHeight="1">
      <c r="A20" s="236" t="s">
        <v>202</v>
      </c>
      <c r="B20" s="234">
        <v>468.882</v>
      </c>
      <c r="C20" s="231">
        <v>129.633</v>
      </c>
      <c r="D20" s="230">
        <v>0</v>
      </c>
      <c r="E20" s="283">
        <v>0</v>
      </c>
      <c r="F20" s="230">
        <f>SUM(B20:E20)</f>
        <v>598.515</v>
      </c>
      <c r="G20" s="233">
        <f t="shared" si="9"/>
        <v>0.012492442887641902</v>
      </c>
      <c r="H20" s="234">
        <v>337.658</v>
      </c>
      <c r="I20" s="231">
        <v>180.905</v>
      </c>
      <c r="J20" s="230"/>
      <c r="K20" s="283"/>
      <c r="L20" s="230">
        <f>SUM(H20:K20)</f>
        <v>518.563</v>
      </c>
      <c r="M20" s="408">
        <f>IF(ISERROR(F20/L20-1),"         /0",(F20/L20-1))</f>
        <v>0.1541799164228841</v>
      </c>
      <c r="N20" s="413">
        <v>1161.065</v>
      </c>
      <c r="O20" s="231">
        <v>344.803</v>
      </c>
      <c r="P20" s="230"/>
      <c r="Q20" s="283"/>
      <c r="R20" s="230">
        <f>SUM(N20:Q20)</f>
        <v>1505.868</v>
      </c>
      <c r="S20" s="428">
        <f t="shared" si="13"/>
        <v>0.011038683781508114</v>
      </c>
      <c r="T20" s="234">
        <v>897.418</v>
      </c>
      <c r="U20" s="231">
        <v>386.002</v>
      </c>
      <c r="V20" s="230"/>
      <c r="W20" s="283"/>
      <c r="X20" s="230">
        <f>SUM(T20:W20)</f>
        <v>1283.42</v>
      </c>
      <c r="Y20" s="229">
        <f>IF(ISERROR(R20/X20-1),"         /0",IF(R20/X20&gt;5,"  *  ",(R20/X20-1)))</f>
        <v>0.17332439887176432</v>
      </c>
    </row>
    <row r="21" spans="1:25" ht="19.5" customHeight="1">
      <c r="A21" s="236" t="s">
        <v>196</v>
      </c>
      <c r="B21" s="234">
        <v>72.912</v>
      </c>
      <c r="C21" s="231">
        <v>418.982</v>
      </c>
      <c r="D21" s="230">
        <v>0</v>
      </c>
      <c r="E21" s="283">
        <v>0</v>
      </c>
      <c r="F21" s="230">
        <f t="shared" si="8"/>
        <v>491.894</v>
      </c>
      <c r="G21" s="233">
        <f t="shared" si="9"/>
        <v>0.010267007011977521</v>
      </c>
      <c r="H21" s="234">
        <v>76.448</v>
      </c>
      <c r="I21" s="231">
        <v>150.342</v>
      </c>
      <c r="J21" s="230"/>
      <c r="K21" s="283"/>
      <c r="L21" s="230">
        <f t="shared" si="10"/>
        <v>226.79000000000002</v>
      </c>
      <c r="M21" s="408">
        <f t="shared" si="11"/>
        <v>1.1689404294721988</v>
      </c>
      <c r="N21" s="413">
        <v>233.506</v>
      </c>
      <c r="O21" s="231">
        <v>1223.124</v>
      </c>
      <c r="P21" s="230"/>
      <c r="Q21" s="283"/>
      <c r="R21" s="230">
        <f t="shared" si="12"/>
        <v>1456.63</v>
      </c>
      <c r="S21" s="428">
        <f t="shared" si="13"/>
        <v>0.010677747290372174</v>
      </c>
      <c r="T21" s="234">
        <v>246.58499999999998</v>
      </c>
      <c r="U21" s="231">
        <v>558.0849999999999</v>
      </c>
      <c r="V21" s="230"/>
      <c r="W21" s="283"/>
      <c r="X21" s="230">
        <f t="shared" si="14"/>
        <v>804.6699999999998</v>
      </c>
      <c r="Y21" s="229">
        <f t="shared" si="15"/>
        <v>0.8102203387724165</v>
      </c>
    </row>
    <row r="22" spans="1:25" ht="19.5" customHeight="1">
      <c r="A22" s="236" t="s">
        <v>171</v>
      </c>
      <c r="B22" s="234">
        <v>100.42299999999999</v>
      </c>
      <c r="C22" s="231">
        <v>166.055</v>
      </c>
      <c r="D22" s="230">
        <v>0</v>
      </c>
      <c r="E22" s="283">
        <v>0</v>
      </c>
      <c r="F22" s="230">
        <f t="shared" si="8"/>
        <v>266.478</v>
      </c>
      <c r="G22" s="233">
        <f t="shared" si="9"/>
        <v>0.005562034695559909</v>
      </c>
      <c r="H22" s="234">
        <v>98.28500000000001</v>
      </c>
      <c r="I22" s="231">
        <v>141.235</v>
      </c>
      <c r="J22" s="230"/>
      <c r="K22" s="283"/>
      <c r="L22" s="230">
        <f t="shared" si="10"/>
        <v>239.52000000000004</v>
      </c>
      <c r="M22" s="408">
        <f t="shared" si="11"/>
        <v>0.11255010020040057</v>
      </c>
      <c r="N22" s="413">
        <v>259.412</v>
      </c>
      <c r="O22" s="231">
        <v>341.62999999999994</v>
      </c>
      <c r="P22" s="230"/>
      <c r="Q22" s="283"/>
      <c r="R22" s="230">
        <f t="shared" si="12"/>
        <v>601.0419999999999</v>
      </c>
      <c r="S22" s="428">
        <f t="shared" si="13"/>
        <v>0.004405905814722937</v>
      </c>
      <c r="T22" s="234">
        <v>378.85300000000007</v>
      </c>
      <c r="U22" s="231">
        <v>393.56600000000003</v>
      </c>
      <c r="V22" s="230"/>
      <c r="W22" s="283"/>
      <c r="X22" s="230">
        <f t="shared" si="14"/>
        <v>772.4190000000001</v>
      </c>
      <c r="Y22" s="229">
        <f t="shared" si="15"/>
        <v>-0.22187051328359364</v>
      </c>
    </row>
    <row r="23" spans="1:25" ht="19.5" customHeight="1">
      <c r="A23" s="236" t="s">
        <v>336</v>
      </c>
      <c r="B23" s="234">
        <v>0</v>
      </c>
      <c r="C23" s="231">
        <v>0</v>
      </c>
      <c r="D23" s="230">
        <v>257.36</v>
      </c>
      <c r="E23" s="283">
        <v>0</v>
      </c>
      <c r="F23" s="230">
        <f t="shared" si="0"/>
        <v>257.36</v>
      </c>
      <c r="G23" s="233">
        <f t="shared" si="1"/>
        <v>0.005371720176709891</v>
      </c>
      <c r="H23" s="234"/>
      <c r="I23" s="231"/>
      <c r="J23" s="230"/>
      <c r="K23" s="283"/>
      <c r="L23" s="230">
        <f t="shared" si="2"/>
        <v>0</v>
      </c>
      <c r="M23" s="408" t="str">
        <f t="shared" si="3"/>
        <v>         /0</v>
      </c>
      <c r="N23" s="413"/>
      <c r="O23" s="231"/>
      <c r="P23" s="230">
        <v>403.097</v>
      </c>
      <c r="Q23" s="283"/>
      <c r="R23" s="230">
        <f t="shared" si="4"/>
        <v>403.097</v>
      </c>
      <c r="S23" s="428">
        <f t="shared" si="5"/>
        <v>0.002954880717482924</v>
      </c>
      <c r="T23" s="234"/>
      <c r="U23" s="231"/>
      <c r="V23" s="230"/>
      <c r="W23" s="283"/>
      <c r="X23" s="230">
        <f t="shared" si="6"/>
        <v>0</v>
      </c>
      <c r="Y23" s="229" t="str">
        <f t="shared" si="7"/>
        <v>         /0</v>
      </c>
    </row>
    <row r="24" spans="1:25" ht="19.5" customHeight="1">
      <c r="A24" s="236" t="s">
        <v>186</v>
      </c>
      <c r="B24" s="234">
        <v>89.169</v>
      </c>
      <c r="C24" s="231">
        <v>118.305</v>
      </c>
      <c r="D24" s="230">
        <v>0</v>
      </c>
      <c r="E24" s="283">
        <v>0</v>
      </c>
      <c r="F24" s="230">
        <f t="shared" si="0"/>
        <v>207.474</v>
      </c>
      <c r="G24" s="233">
        <f t="shared" si="1"/>
        <v>0.004330479763532436</v>
      </c>
      <c r="H24" s="234">
        <v>92.308</v>
      </c>
      <c r="I24" s="231">
        <v>75.687</v>
      </c>
      <c r="J24" s="230"/>
      <c r="K24" s="283"/>
      <c r="L24" s="230">
        <f t="shared" si="2"/>
        <v>167.995</v>
      </c>
      <c r="M24" s="408">
        <f t="shared" si="3"/>
        <v>0.23500104169766955</v>
      </c>
      <c r="N24" s="413">
        <v>297.30899999999997</v>
      </c>
      <c r="O24" s="231">
        <v>310.635</v>
      </c>
      <c r="P24" s="230"/>
      <c r="Q24" s="283"/>
      <c r="R24" s="230">
        <f t="shared" si="4"/>
        <v>607.944</v>
      </c>
      <c r="S24" s="428">
        <f t="shared" si="5"/>
        <v>0.0044565005517516595</v>
      </c>
      <c r="T24" s="234">
        <v>245.445</v>
      </c>
      <c r="U24" s="231">
        <v>193.91500000000002</v>
      </c>
      <c r="V24" s="230"/>
      <c r="W24" s="283"/>
      <c r="X24" s="230">
        <f t="shared" si="6"/>
        <v>439.36</v>
      </c>
      <c r="Y24" s="229">
        <f t="shared" si="7"/>
        <v>0.3837035688273851</v>
      </c>
    </row>
    <row r="25" spans="1:25" ht="19.5" customHeight="1">
      <c r="A25" s="236" t="s">
        <v>166</v>
      </c>
      <c r="B25" s="234">
        <v>0</v>
      </c>
      <c r="C25" s="231">
        <v>0</v>
      </c>
      <c r="D25" s="230">
        <v>69.39999999999999</v>
      </c>
      <c r="E25" s="283">
        <v>53.4</v>
      </c>
      <c r="F25" s="230">
        <f t="shared" si="0"/>
        <v>122.79999999999998</v>
      </c>
      <c r="G25" s="233">
        <f t="shared" si="1"/>
        <v>0.0025631303920577186</v>
      </c>
      <c r="H25" s="234"/>
      <c r="I25" s="231"/>
      <c r="J25" s="230"/>
      <c r="K25" s="283"/>
      <c r="L25" s="230">
        <f t="shared" si="2"/>
        <v>0</v>
      </c>
      <c r="M25" s="408" t="str">
        <f t="shared" si="3"/>
        <v>         /0</v>
      </c>
      <c r="N25" s="413"/>
      <c r="O25" s="231"/>
      <c r="P25" s="230">
        <v>123.99999999999997</v>
      </c>
      <c r="Q25" s="283">
        <v>104.85000000000001</v>
      </c>
      <c r="R25" s="230">
        <f t="shared" si="4"/>
        <v>228.84999999999997</v>
      </c>
      <c r="S25" s="428">
        <f t="shared" si="5"/>
        <v>0.0016775725252134526</v>
      </c>
      <c r="T25" s="234"/>
      <c r="U25" s="231"/>
      <c r="V25" s="230"/>
      <c r="W25" s="283"/>
      <c r="X25" s="230">
        <f t="shared" si="6"/>
        <v>0</v>
      </c>
      <c r="Y25" s="229" t="str">
        <f t="shared" si="7"/>
        <v>         /0</v>
      </c>
    </row>
    <row r="26" spans="1:25" ht="19.5" customHeight="1">
      <c r="A26" s="236" t="s">
        <v>182</v>
      </c>
      <c r="B26" s="234">
        <v>68.799</v>
      </c>
      <c r="C26" s="231">
        <v>1.9729999999999999</v>
      </c>
      <c r="D26" s="230">
        <v>0</v>
      </c>
      <c r="E26" s="283">
        <v>0</v>
      </c>
      <c r="F26" s="230">
        <f t="shared" si="0"/>
        <v>70.772</v>
      </c>
      <c r="G26" s="233">
        <f t="shared" si="1"/>
        <v>0.001477181303800561</v>
      </c>
      <c r="H26" s="234">
        <v>179.169</v>
      </c>
      <c r="I26" s="231">
        <v>40.955999999999996</v>
      </c>
      <c r="J26" s="230"/>
      <c r="K26" s="283"/>
      <c r="L26" s="230">
        <f t="shared" si="2"/>
        <v>220.125</v>
      </c>
      <c r="M26" s="408">
        <f t="shared" si="3"/>
        <v>-0.6784917660420215</v>
      </c>
      <c r="N26" s="413">
        <v>141.877</v>
      </c>
      <c r="O26" s="231">
        <v>3.8179999999999996</v>
      </c>
      <c r="P26" s="230"/>
      <c r="Q26" s="283"/>
      <c r="R26" s="230">
        <f t="shared" si="4"/>
        <v>145.69500000000002</v>
      </c>
      <c r="S26" s="428">
        <f t="shared" si="5"/>
        <v>0.0010680093033033605</v>
      </c>
      <c r="T26" s="234">
        <v>373.70599999999996</v>
      </c>
      <c r="U26" s="231">
        <v>76.00500000000001</v>
      </c>
      <c r="V26" s="230"/>
      <c r="W26" s="283"/>
      <c r="X26" s="230">
        <f t="shared" si="6"/>
        <v>449.71099999999996</v>
      </c>
      <c r="Y26" s="229">
        <f t="shared" si="7"/>
        <v>-0.6760252695620075</v>
      </c>
    </row>
    <row r="27" spans="1:25" ht="19.5" customHeight="1" thickBot="1">
      <c r="A27" s="236" t="s">
        <v>162</v>
      </c>
      <c r="B27" s="234">
        <v>60.533</v>
      </c>
      <c r="C27" s="231">
        <v>36.007</v>
      </c>
      <c r="D27" s="230">
        <v>0.047</v>
      </c>
      <c r="E27" s="283">
        <v>0.023</v>
      </c>
      <c r="F27" s="230">
        <f t="shared" si="0"/>
        <v>96.60999999999999</v>
      </c>
      <c r="G27" s="233">
        <f t="shared" si="1"/>
        <v>0.0020164823059991544</v>
      </c>
      <c r="H27" s="234">
        <v>58.324</v>
      </c>
      <c r="I27" s="231">
        <v>58.157</v>
      </c>
      <c r="J27" s="230">
        <v>1517</v>
      </c>
      <c r="K27" s="283">
        <v>435.04699999999997</v>
      </c>
      <c r="L27" s="230">
        <f t="shared" si="2"/>
        <v>2068.528</v>
      </c>
      <c r="M27" s="408">
        <f t="shared" si="3"/>
        <v>-0.9532952901773628</v>
      </c>
      <c r="N27" s="413">
        <v>444.94</v>
      </c>
      <c r="O27" s="231">
        <v>190.73299999999998</v>
      </c>
      <c r="P27" s="230">
        <v>0.047</v>
      </c>
      <c r="Q27" s="283">
        <v>0.023</v>
      </c>
      <c r="R27" s="230">
        <f t="shared" si="4"/>
        <v>635.743</v>
      </c>
      <c r="S27" s="428">
        <f t="shared" si="5"/>
        <v>0.004660279615017594</v>
      </c>
      <c r="T27" s="234">
        <v>403.159</v>
      </c>
      <c r="U27" s="231">
        <v>163.399</v>
      </c>
      <c r="V27" s="230">
        <v>7168.437</v>
      </c>
      <c r="W27" s="283">
        <v>2173.674</v>
      </c>
      <c r="X27" s="230">
        <f t="shared" si="6"/>
        <v>9908.669</v>
      </c>
      <c r="Y27" s="229">
        <f t="shared" si="7"/>
        <v>-0.935839717725963</v>
      </c>
    </row>
    <row r="28" spans="1:25" s="237" customFormat="1" ht="19.5" customHeight="1">
      <c r="A28" s="244" t="s">
        <v>60</v>
      </c>
      <c r="B28" s="241">
        <f>SUM(B29:B43)</f>
        <v>3627.776</v>
      </c>
      <c r="C28" s="240">
        <f>SUM(C29:C43)</f>
        <v>5959.323</v>
      </c>
      <c r="D28" s="239">
        <f>SUM(D29:D43)</f>
        <v>0.1</v>
      </c>
      <c r="E28" s="312">
        <f>SUM(E29:E43)</f>
        <v>208.561</v>
      </c>
      <c r="F28" s="239">
        <f t="shared" si="0"/>
        <v>9795.76</v>
      </c>
      <c r="G28" s="242">
        <f t="shared" si="1"/>
        <v>0.20446099486403355</v>
      </c>
      <c r="H28" s="241">
        <f>SUM(H29:H43)</f>
        <v>2479.177</v>
      </c>
      <c r="I28" s="240">
        <f>SUM(I29:I43)</f>
        <v>4830.671</v>
      </c>
      <c r="J28" s="239">
        <f>SUM(J29:J43)</f>
        <v>0.22000000000000003</v>
      </c>
      <c r="K28" s="312">
        <f>SUM(K29:K43)</f>
        <v>184.217</v>
      </c>
      <c r="L28" s="239">
        <f t="shared" si="2"/>
        <v>7494.285</v>
      </c>
      <c r="M28" s="407">
        <f t="shared" si="3"/>
        <v>0.3070973415075622</v>
      </c>
      <c r="N28" s="412">
        <f>SUM(N29:N43)</f>
        <v>9393.996</v>
      </c>
      <c r="O28" s="240">
        <f>SUM(O29:O43)</f>
        <v>14808.078000000001</v>
      </c>
      <c r="P28" s="239">
        <f>SUM(P29:P43)</f>
        <v>0.191</v>
      </c>
      <c r="Q28" s="312">
        <f>SUM(Q29:Q43)</f>
        <v>709.374</v>
      </c>
      <c r="R28" s="239">
        <f t="shared" si="4"/>
        <v>24911.639</v>
      </c>
      <c r="S28" s="427">
        <f t="shared" si="5"/>
        <v>0.1826134199014024</v>
      </c>
      <c r="T28" s="241">
        <f>SUM(T29:T43)</f>
        <v>8659.589</v>
      </c>
      <c r="U28" s="240">
        <f>SUM(U29:U43)</f>
        <v>14683.349000000002</v>
      </c>
      <c r="V28" s="239">
        <f>SUM(V29:V43)</f>
        <v>11.485</v>
      </c>
      <c r="W28" s="312">
        <f>SUM(W29:W43)</f>
        <v>800.5899999999999</v>
      </c>
      <c r="X28" s="239">
        <f t="shared" si="6"/>
        <v>24155.013000000003</v>
      </c>
      <c r="Y28" s="238">
        <f t="shared" si="7"/>
        <v>0.03132376703750883</v>
      </c>
    </row>
    <row r="29" spans="1:25" ht="19.5" customHeight="1">
      <c r="A29" s="251" t="s">
        <v>149</v>
      </c>
      <c r="B29" s="248">
        <v>1304.1150000000002</v>
      </c>
      <c r="C29" s="246">
        <v>1217.203</v>
      </c>
      <c r="D29" s="247">
        <v>0</v>
      </c>
      <c r="E29" s="295">
        <v>0</v>
      </c>
      <c r="F29" s="247">
        <f t="shared" si="0"/>
        <v>2521.318</v>
      </c>
      <c r="G29" s="249">
        <f t="shared" si="1"/>
        <v>0.05262595108992007</v>
      </c>
      <c r="H29" s="248">
        <v>576.6540000000001</v>
      </c>
      <c r="I29" s="246">
        <v>687.958</v>
      </c>
      <c r="J29" s="247">
        <v>0</v>
      </c>
      <c r="K29" s="246"/>
      <c r="L29" s="247">
        <f t="shared" si="2"/>
        <v>1264.612</v>
      </c>
      <c r="M29" s="409">
        <f t="shared" si="3"/>
        <v>0.993748280104886</v>
      </c>
      <c r="N29" s="414">
        <v>3074.899</v>
      </c>
      <c r="O29" s="246">
        <v>2529.426</v>
      </c>
      <c r="P29" s="247">
        <v>0</v>
      </c>
      <c r="Q29" s="246"/>
      <c r="R29" s="247">
        <f t="shared" si="4"/>
        <v>5604.325</v>
      </c>
      <c r="S29" s="429">
        <f t="shared" si="5"/>
        <v>0.04108220075318717</v>
      </c>
      <c r="T29" s="248">
        <v>1583.103</v>
      </c>
      <c r="U29" s="246">
        <v>1930.878</v>
      </c>
      <c r="V29" s="247">
        <v>11.084</v>
      </c>
      <c r="W29" s="295">
        <v>9.764999999999999</v>
      </c>
      <c r="X29" s="247">
        <f t="shared" si="6"/>
        <v>3534.8299999999995</v>
      </c>
      <c r="Y29" s="245">
        <f t="shared" si="7"/>
        <v>0.5854581408441144</v>
      </c>
    </row>
    <row r="30" spans="1:25" ht="19.5" customHeight="1">
      <c r="A30" s="251" t="s">
        <v>168</v>
      </c>
      <c r="B30" s="248">
        <v>1159.731</v>
      </c>
      <c r="C30" s="246">
        <v>1163.946</v>
      </c>
      <c r="D30" s="247">
        <v>0</v>
      </c>
      <c r="E30" s="295">
        <v>0</v>
      </c>
      <c r="F30" s="247">
        <f t="shared" si="0"/>
        <v>2323.6769999999997</v>
      </c>
      <c r="G30" s="249">
        <f t="shared" si="1"/>
        <v>0.0485007096093282</v>
      </c>
      <c r="H30" s="248">
        <v>628.32</v>
      </c>
      <c r="I30" s="246">
        <v>873.898</v>
      </c>
      <c r="J30" s="247"/>
      <c r="K30" s="246"/>
      <c r="L30" s="247">
        <f t="shared" si="2"/>
        <v>1502.218</v>
      </c>
      <c r="M30" s="409">
        <f t="shared" si="3"/>
        <v>0.546830752926672</v>
      </c>
      <c r="N30" s="414">
        <v>3240.3169999999996</v>
      </c>
      <c r="O30" s="246">
        <v>3527.6829999999995</v>
      </c>
      <c r="P30" s="247"/>
      <c r="Q30" s="246"/>
      <c r="R30" s="247">
        <f t="shared" si="4"/>
        <v>6767.999999999999</v>
      </c>
      <c r="S30" s="429">
        <f t="shared" si="5"/>
        <v>0.04961245728924906</v>
      </c>
      <c r="T30" s="248">
        <v>1900.1200000000001</v>
      </c>
      <c r="U30" s="246">
        <v>2736.4920000000006</v>
      </c>
      <c r="V30" s="247"/>
      <c r="W30" s="246"/>
      <c r="X30" s="247">
        <f t="shared" si="6"/>
        <v>4636.612000000001</v>
      </c>
      <c r="Y30" s="245">
        <f t="shared" si="7"/>
        <v>0.4596865124793703</v>
      </c>
    </row>
    <row r="31" spans="1:25" ht="19.5" customHeight="1">
      <c r="A31" s="251" t="s">
        <v>194</v>
      </c>
      <c r="B31" s="248">
        <v>2.383</v>
      </c>
      <c r="C31" s="246">
        <v>1334.7259999999999</v>
      </c>
      <c r="D31" s="247">
        <v>0</v>
      </c>
      <c r="E31" s="295">
        <v>0</v>
      </c>
      <c r="F31" s="247">
        <f t="shared" si="0"/>
        <v>1337.109</v>
      </c>
      <c r="G31" s="249">
        <f t="shared" si="1"/>
        <v>0.027908670320797264</v>
      </c>
      <c r="H31" s="248">
        <v>0.009</v>
      </c>
      <c r="I31" s="246">
        <v>1492.724</v>
      </c>
      <c r="J31" s="247"/>
      <c r="K31" s="246"/>
      <c r="L31" s="247">
        <f t="shared" si="2"/>
        <v>1492.733</v>
      </c>
      <c r="M31" s="409">
        <f t="shared" si="3"/>
        <v>-0.10425441120414702</v>
      </c>
      <c r="N31" s="414">
        <v>10.417000000000002</v>
      </c>
      <c r="O31" s="246">
        <v>3499.5890000000004</v>
      </c>
      <c r="P31" s="247"/>
      <c r="Q31" s="246"/>
      <c r="R31" s="247">
        <f t="shared" si="4"/>
        <v>3510.0060000000003</v>
      </c>
      <c r="S31" s="429">
        <f t="shared" si="5"/>
        <v>0.025729908800237587</v>
      </c>
      <c r="T31" s="248">
        <v>15.115</v>
      </c>
      <c r="U31" s="246">
        <v>4561.918</v>
      </c>
      <c r="V31" s="247"/>
      <c r="W31" s="246"/>
      <c r="X31" s="247">
        <f t="shared" si="6"/>
        <v>4577.032999999999</v>
      </c>
      <c r="Y31" s="245">
        <f t="shared" si="7"/>
        <v>-0.23312635062932674</v>
      </c>
    </row>
    <row r="32" spans="1:25" ht="19.5" customHeight="1">
      <c r="A32" s="251" t="s">
        <v>203</v>
      </c>
      <c r="B32" s="248">
        <v>421.925</v>
      </c>
      <c r="C32" s="246">
        <v>169.993</v>
      </c>
      <c r="D32" s="247">
        <v>0</v>
      </c>
      <c r="E32" s="295">
        <v>0</v>
      </c>
      <c r="F32" s="247">
        <f>SUM(B32:E32)</f>
        <v>591.918</v>
      </c>
      <c r="G32" s="249">
        <f>F32/$F$9</f>
        <v>0.012354747682459453</v>
      </c>
      <c r="H32" s="248"/>
      <c r="I32" s="246"/>
      <c r="J32" s="247"/>
      <c r="K32" s="246"/>
      <c r="L32" s="247">
        <f>SUM(H32:K32)</f>
        <v>0</v>
      </c>
      <c r="M32" s="409" t="str">
        <f>IF(ISERROR(F32/L32-1),"         /0",(F32/L32-1))</f>
        <v>         /0</v>
      </c>
      <c r="N32" s="414">
        <v>1018.4279999999999</v>
      </c>
      <c r="O32" s="246">
        <v>394.529</v>
      </c>
      <c r="P32" s="247"/>
      <c r="Q32" s="246"/>
      <c r="R32" s="247">
        <f>SUM(N32:Q32)</f>
        <v>1412.9569999999999</v>
      </c>
      <c r="S32" s="429">
        <f>R32/$R$9</f>
        <v>0.010357604730207666</v>
      </c>
      <c r="T32" s="248"/>
      <c r="U32" s="246"/>
      <c r="V32" s="247"/>
      <c r="W32" s="246"/>
      <c r="X32" s="247">
        <f>SUM(T32:W32)</f>
        <v>0</v>
      </c>
      <c r="Y32" s="245" t="str">
        <f>IF(ISERROR(R32/X32-1),"         /0",IF(R32/X32&gt;5,"  *  ",(R32/X32-1)))</f>
        <v>         /0</v>
      </c>
    </row>
    <row r="33" spans="1:25" ht="19.5" customHeight="1">
      <c r="A33" s="251" t="s">
        <v>195</v>
      </c>
      <c r="B33" s="248">
        <v>0</v>
      </c>
      <c r="C33" s="246">
        <v>524.3779999999999</v>
      </c>
      <c r="D33" s="247">
        <v>0</v>
      </c>
      <c r="E33" s="295">
        <v>0</v>
      </c>
      <c r="F33" s="247">
        <f t="shared" si="0"/>
        <v>524.3779999999999</v>
      </c>
      <c r="G33" s="249">
        <f t="shared" si="1"/>
        <v>0.010945025966827705</v>
      </c>
      <c r="H33" s="248"/>
      <c r="I33" s="246">
        <v>345.896</v>
      </c>
      <c r="J33" s="247"/>
      <c r="K33" s="246"/>
      <c r="L33" s="247">
        <f t="shared" si="2"/>
        <v>345.896</v>
      </c>
      <c r="M33" s="409">
        <f t="shared" si="3"/>
        <v>0.5159990286097553</v>
      </c>
      <c r="N33" s="414"/>
      <c r="O33" s="246">
        <v>1075.541</v>
      </c>
      <c r="P33" s="247"/>
      <c r="Q33" s="246"/>
      <c r="R33" s="247">
        <f t="shared" si="4"/>
        <v>1075.541</v>
      </c>
      <c r="S33" s="429">
        <f t="shared" si="5"/>
        <v>0.007884195024429112</v>
      </c>
      <c r="T33" s="248"/>
      <c r="U33" s="246">
        <v>1007.6859999999999</v>
      </c>
      <c r="V33" s="247"/>
      <c r="W33" s="246"/>
      <c r="X33" s="247">
        <f t="shared" si="6"/>
        <v>1007.6859999999999</v>
      </c>
      <c r="Y33" s="245">
        <f t="shared" si="7"/>
        <v>0.06733744440232381</v>
      </c>
    </row>
    <row r="34" spans="1:25" ht="19.5" customHeight="1">
      <c r="A34" s="251" t="s">
        <v>178</v>
      </c>
      <c r="B34" s="248">
        <v>117.336</v>
      </c>
      <c r="C34" s="246">
        <v>326.698</v>
      </c>
      <c r="D34" s="247">
        <v>0</v>
      </c>
      <c r="E34" s="295">
        <v>0</v>
      </c>
      <c r="F34" s="247">
        <f t="shared" si="0"/>
        <v>444.034</v>
      </c>
      <c r="G34" s="249">
        <f t="shared" si="1"/>
        <v>0.009268054075789553</v>
      </c>
      <c r="H34" s="248">
        <v>108.368</v>
      </c>
      <c r="I34" s="246">
        <v>142.16899999999998</v>
      </c>
      <c r="J34" s="247"/>
      <c r="K34" s="246"/>
      <c r="L34" s="247">
        <f t="shared" si="2"/>
        <v>250.53699999999998</v>
      </c>
      <c r="M34" s="409">
        <f t="shared" si="3"/>
        <v>0.7723290372280343</v>
      </c>
      <c r="N34" s="414">
        <v>323.419</v>
      </c>
      <c r="O34" s="246">
        <v>654.726</v>
      </c>
      <c r="P34" s="247"/>
      <c r="Q34" s="246"/>
      <c r="R34" s="247">
        <f t="shared" si="4"/>
        <v>978.145</v>
      </c>
      <c r="S34" s="429">
        <f t="shared" si="5"/>
        <v>0.007170238923639558</v>
      </c>
      <c r="T34" s="248">
        <v>270.22299999999996</v>
      </c>
      <c r="U34" s="246">
        <v>368.192</v>
      </c>
      <c r="V34" s="247"/>
      <c r="W34" s="246"/>
      <c r="X34" s="247">
        <f t="shared" si="6"/>
        <v>638.415</v>
      </c>
      <c r="Y34" s="245">
        <f t="shared" si="7"/>
        <v>0.5321460178723871</v>
      </c>
    </row>
    <row r="35" spans="1:25" ht="19.5" customHeight="1">
      <c r="A35" s="251" t="s">
        <v>164</v>
      </c>
      <c r="B35" s="248">
        <v>225.834</v>
      </c>
      <c r="C35" s="246">
        <v>211.817</v>
      </c>
      <c r="D35" s="247">
        <v>0</v>
      </c>
      <c r="E35" s="295">
        <v>0</v>
      </c>
      <c r="F35" s="247">
        <f t="shared" si="0"/>
        <v>437.651</v>
      </c>
      <c r="G35" s="249">
        <f t="shared" si="1"/>
        <v>0.009134825563635608</v>
      </c>
      <c r="H35" s="248">
        <v>368.337</v>
      </c>
      <c r="I35" s="246">
        <v>288.607</v>
      </c>
      <c r="J35" s="247"/>
      <c r="K35" s="246"/>
      <c r="L35" s="247">
        <f t="shared" si="2"/>
        <v>656.944</v>
      </c>
      <c r="M35" s="409">
        <f t="shared" si="3"/>
        <v>-0.33380775225894443</v>
      </c>
      <c r="N35" s="414">
        <v>656.45</v>
      </c>
      <c r="O35" s="246">
        <v>659.8430000000001</v>
      </c>
      <c r="P35" s="247"/>
      <c r="Q35" s="246"/>
      <c r="R35" s="247">
        <f t="shared" si="4"/>
        <v>1316.2930000000001</v>
      </c>
      <c r="S35" s="429">
        <f t="shared" si="5"/>
        <v>0.009649014515756137</v>
      </c>
      <c r="T35" s="248">
        <v>2008.242</v>
      </c>
      <c r="U35" s="246">
        <v>1404.9940000000001</v>
      </c>
      <c r="V35" s="247"/>
      <c r="W35" s="246"/>
      <c r="X35" s="247">
        <f t="shared" si="6"/>
        <v>3413.236</v>
      </c>
      <c r="Y35" s="245">
        <f t="shared" si="7"/>
        <v>-0.6143562882847831</v>
      </c>
    </row>
    <row r="36" spans="1:25" ht="19.5" customHeight="1">
      <c r="A36" s="251" t="s">
        <v>172</v>
      </c>
      <c r="B36" s="248">
        <v>80.68700000000001</v>
      </c>
      <c r="C36" s="246">
        <v>317.23599999999993</v>
      </c>
      <c r="D36" s="247">
        <v>0</v>
      </c>
      <c r="E36" s="295">
        <v>0</v>
      </c>
      <c r="F36" s="247">
        <f>SUM(B36:E36)</f>
        <v>397.92299999999994</v>
      </c>
      <c r="G36" s="249">
        <f>F36/$F$9</f>
        <v>0.00830560696253081</v>
      </c>
      <c r="H36" s="248">
        <v>94.778</v>
      </c>
      <c r="I36" s="246">
        <v>200.385</v>
      </c>
      <c r="J36" s="247"/>
      <c r="K36" s="246"/>
      <c r="L36" s="247">
        <f>SUM(H36:K36)</f>
        <v>295.163</v>
      </c>
      <c r="M36" s="409">
        <f>IF(ISERROR(F36/L36-1),"         /0",(F36/L36-1))</f>
        <v>0.3481466172928176</v>
      </c>
      <c r="N36" s="414">
        <v>271.54400000000004</v>
      </c>
      <c r="O36" s="246">
        <v>678.098</v>
      </c>
      <c r="P36" s="247"/>
      <c r="Q36" s="246"/>
      <c r="R36" s="247">
        <f>SUM(N36:Q36)</f>
        <v>949.642</v>
      </c>
      <c r="S36" s="429">
        <f>R36/$R$9</f>
        <v>0.006961299226518479</v>
      </c>
      <c r="T36" s="248">
        <v>308.429</v>
      </c>
      <c r="U36" s="246">
        <v>632.441</v>
      </c>
      <c r="V36" s="247">
        <v>0</v>
      </c>
      <c r="W36" s="246">
        <v>0.03</v>
      </c>
      <c r="X36" s="247">
        <f>SUM(T36:W36)</f>
        <v>940.9</v>
      </c>
      <c r="Y36" s="245">
        <f>IF(ISERROR(R36/X36-1),"         /0",IF(R36/X36&gt;5,"  *  ",(R36/X36-1)))</f>
        <v>0.00929110426187707</v>
      </c>
    </row>
    <row r="37" spans="1:25" ht="19.5" customHeight="1">
      <c r="A37" s="251" t="s">
        <v>196</v>
      </c>
      <c r="B37" s="248">
        <v>0</v>
      </c>
      <c r="C37" s="246">
        <v>391.05</v>
      </c>
      <c r="D37" s="247">
        <v>0</v>
      </c>
      <c r="E37" s="295">
        <v>0</v>
      </c>
      <c r="F37" s="247">
        <f>SUM(B37:E37)</f>
        <v>391.05</v>
      </c>
      <c r="G37" s="249">
        <f>F37/$F$9</f>
        <v>0.008162150975685432</v>
      </c>
      <c r="H37" s="248">
        <v>0</v>
      </c>
      <c r="I37" s="246">
        <v>312.06399999999996</v>
      </c>
      <c r="J37" s="247"/>
      <c r="K37" s="246"/>
      <c r="L37" s="247">
        <f>SUM(H37:K37)</f>
        <v>312.06399999999996</v>
      </c>
      <c r="M37" s="409">
        <f>IF(ISERROR(F37/L37-1),"         /0",(F37/L37-1))</f>
        <v>0.25310833675143574</v>
      </c>
      <c r="N37" s="414">
        <v>0</v>
      </c>
      <c r="O37" s="246">
        <v>844.266</v>
      </c>
      <c r="P37" s="247"/>
      <c r="Q37" s="246"/>
      <c r="R37" s="247">
        <f>SUM(N37:Q37)</f>
        <v>844.266</v>
      </c>
      <c r="S37" s="429">
        <f>R37/$R$9</f>
        <v>0.0061888461681095085</v>
      </c>
      <c r="T37" s="248">
        <v>1195.508</v>
      </c>
      <c r="U37" s="246">
        <v>985.0110000000001</v>
      </c>
      <c r="V37" s="247"/>
      <c r="W37" s="246"/>
      <c r="X37" s="247">
        <f>SUM(T37:W37)</f>
        <v>2180.5190000000002</v>
      </c>
      <c r="Y37" s="245">
        <f>IF(ISERROR(R37/X37-1),"         /0",IF(R37/X37&gt;5,"  *  ",(R37/X37-1)))</f>
        <v>-0.6128141969870476</v>
      </c>
    </row>
    <row r="38" spans="1:25" ht="19.5" customHeight="1">
      <c r="A38" s="251" t="s">
        <v>198</v>
      </c>
      <c r="B38" s="248">
        <v>0</v>
      </c>
      <c r="C38" s="246">
        <v>0</v>
      </c>
      <c r="D38" s="247">
        <v>0</v>
      </c>
      <c r="E38" s="295">
        <v>173.71800000000002</v>
      </c>
      <c r="F38" s="247">
        <f t="shared" si="0"/>
        <v>173.71800000000002</v>
      </c>
      <c r="G38" s="249">
        <f t="shared" si="1"/>
        <v>0.0036259111192791763</v>
      </c>
      <c r="H38" s="248"/>
      <c r="I38" s="246"/>
      <c r="J38" s="247"/>
      <c r="K38" s="246">
        <v>66.483</v>
      </c>
      <c r="L38" s="247">
        <f t="shared" si="2"/>
        <v>66.483</v>
      </c>
      <c r="M38" s="409">
        <f t="shared" si="3"/>
        <v>1.6129687288479762</v>
      </c>
      <c r="N38" s="414"/>
      <c r="O38" s="246"/>
      <c r="P38" s="247"/>
      <c r="Q38" s="246">
        <v>505.52599999999995</v>
      </c>
      <c r="R38" s="247">
        <f t="shared" si="4"/>
        <v>505.52599999999995</v>
      </c>
      <c r="S38" s="429">
        <f t="shared" si="5"/>
        <v>0.0037057309520692853</v>
      </c>
      <c r="T38" s="248"/>
      <c r="U38" s="246"/>
      <c r="V38" s="247"/>
      <c r="W38" s="246">
        <v>162.086</v>
      </c>
      <c r="X38" s="247">
        <f t="shared" si="6"/>
        <v>162.086</v>
      </c>
      <c r="Y38" s="245">
        <f t="shared" si="7"/>
        <v>2.1188751650358446</v>
      </c>
    </row>
    <row r="39" spans="1:25" ht="19.5" customHeight="1">
      <c r="A39" s="251" t="s">
        <v>163</v>
      </c>
      <c r="B39" s="248">
        <v>79.431</v>
      </c>
      <c r="C39" s="246">
        <v>74.82</v>
      </c>
      <c r="D39" s="247">
        <v>0</v>
      </c>
      <c r="E39" s="295">
        <v>0</v>
      </c>
      <c r="F39" s="247">
        <f>SUM(B39:E39)</f>
        <v>154.25099999999998</v>
      </c>
      <c r="G39" s="249">
        <f>F39/$F$9</f>
        <v>0.0032195881604665725</v>
      </c>
      <c r="H39" s="248">
        <v>386.42900000000003</v>
      </c>
      <c r="I39" s="246">
        <v>169.43699999999998</v>
      </c>
      <c r="J39" s="247"/>
      <c r="K39" s="246"/>
      <c r="L39" s="247">
        <f>SUM(H39:K39)</f>
        <v>555.866</v>
      </c>
      <c r="M39" s="409">
        <f>IF(ISERROR(F39/L39-1),"         /0",(F39/L39-1))</f>
        <v>-0.72250326517542</v>
      </c>
      <c r="N39" s="414">
        <v>148.736</v>
      </c>
      <c r="O39" s="246">
        <v>106.72399999999999</v>
      </c>
      <c r="P39" s="247"/>
      <c r="Q39" s="246"/>
      <c r="R39" s="247">
        <f>SUM(N39:Q39)</f>
        <v>255.45999999999998</v>
      </c>
      <c r="S39" s="429">
        <f>R39/$R$9</f>
        <v>0.0018726356884030092</v>
      </c>
      <c r="T39" s="248">
        <v>505.873</v>
      </c>
      <c r="U39" s="246">
        <v>181.838</v>
      </c>
      <c r="V39" s="247"/>
      <c r="W39" s="246"/>
      <c r="X39" s="247">
        <f>SUM(T39:W39)</f>
        <v>687.711</v>
      </c>
      <c r="Y39" s="245">
        <f>IF(ISERROR(R39/X39-1),"         /0",IF(R39/X39&gt;5,"  *  ",(R39/X39-1)))</f>
        <v>-0.6285358239144059</v>
      </c>
    </row>
    <row r="40" spans="1:25" ht="19.5" customHeight="1">
      <c r="A40" s="251" t="s">
        <v>185</v>
      </c>
      <c r="B40" s="248">
        <v>73.25</v>
      </c>
      <c r="C40" s="246">
        <v>65.987</v>
      </c>
      <c r="D40" s="247">
        <v>0</v>
      </c>
      <c r="E40" s="295">
        <v>0</v>
      </c>
      <c r="F40" s="247">
        <f>SUM(B40:E40)</f>
        <v>139.237</v>
      </c>
      <c r="G40" s="249">
        <f>F40/$F$9</f>
        <v>0.0029062099869620567</v>
      </c>
      <c r="H40" s="248">
        <v>62.139</v>
      </c>
      <c r="I40" s="246">
        <v>50.908</v>
      </c>
      <c r="J40" s="247"/>
      <c r="K40" s="246"/>
      <c r="L40" s="247">
        <f>SUM(H40:K40)</f>
        <v>113.047</v>
      </c>
      <c r="M40" s="409">
        <f>IF(ISERROR(F40/L40-1),"         /0",(F40/L40-1))</f>
        <v>0.23167355170858128</v>
      </c>
      <c r="N40" s="414">
        <v>171.687</v>
      </c>
      <c r="O40" s="246">
        <v>175.765</v>
      </c>
      <c r="P40" s="247"/>
      <c r="Q40" s="246"/>
      <c r="R40" s="247">
        <f>SUM(N40:Q40)</f>
        <v>347.452</v>
      </c>
      <c r="S40" s="429">
        <f>R40/$R$9</f>
        <v>0.0025469780599976606</v>
      </c>
      <c r="T40" s="248">
        <v>169.645</v>
      </c>
      <c r="U40" s="246">
        <v>192.411</v>
      </c>
      <c r="V40" s="247"/>
      <c r="W40" s="246"/>
      <c r="X40" s="247">
        <f>SUM(T40:W40)</f>
        <v>362.05600000000004</v>
      </c>
      <c r="Y40" s="245">
        <f>IF(ISERROR(R40/X40-1),"         /0",IF(R40/X40&gt;5,"  *  ",(R40/X40-1)))</f>
        <v>-0.04033630156660861</v>
      </c>
    </row>
    <row r="41" spans="1:25" ht="19.5" customHeight="1">
      <c r="A41" s="251" t="s">
        <v>175</v>
      </c>
      <c r="B41" s="248">
        <v>62.340999999999994</v>
      </c>
      <c r="C41" s="246">
        <v>75.35</v>
      </c>
      <c r="D41" s="247">
        <v>0</v>
      </c>
      <c r="E41" s="295">
        <v>0</v>
      </c>
      <c r="F41" s="247">
        <f>SUM(B41:E41)</f>
        <v>137.69099999999997</v>
      </c>
      <c r="G41" s="249">
        <f>F41/$F$9</f>
        <v>0.002873941260690711</v>
      </c>
      <c r="H41" s="248">
        <v>132.368</v>
      </c>
      <c r="I41" s="246">
        <v>93.076</v>
      </c>
      <c r="J41" s="247"/>
      <c r="K41" s="246"/>
      <c r="L41" s="247">
        <f>SUM(H41:K41)</f>
        <v>225.444</v>
      </c>
      <c r="M41" s="409">
        <f>IF(ISERROR(F41/L41-1),"         /0",(F41/L41-1))</f>
        <v>-0.3892452227604195</v>
      </c>
      <c r="N41" s="414">
        <v>213.875</v>
      </c>
      <c r="O41" s="246">
        <v>179.56300000000002</v>
      </c>
      <c r="P41" s="247">
        <v>0</v>
      </c>
      <c r="Q41" s="246">
        <v>0</v>
      </c>
      <c r="R41" s="247">
        <f>SUM(N41:Q41)</f>
        <v>393.438</v>
      </c>
      <c r="S41" s="429">
        <f>R41/$R$9</f>
        <v>0.0028840759413368165</v>
      </c>
      <c r="T41" s="248">
        <v>380.96500000000003</v>
      </c>
      <c r="U41" s="246">
        <v>341.899</v>
      </c>
      <c r="V41" s="247"/>
      <c r="W41" s="246"/>
      <c r="X41" s="247">
        <f>SUM(T41:W41)</f>
        <v>722.864</v>
      </c>
      <c r="Y41" s="245">
        <f>IF(ISERROR(R41/X41-1),"         /0",IF(R41/X41&gt;5,"  *  ",(R41/X41-1)))</f>
        <v>-0.45572334491688615</v>
      </c>
    </row>
    <row r="42" spans="1:25" ht="19.5" customHeight="1">
      <c r="A42" s="251" t="s">
        <v>176</v>
      </c>
      <c r="B42" s="248">
        <v>64.09</v>
      </c>
      <c r="C42" s="246">
        <v>37.00000000000001</v>
      </c>
      <c r="D42" s="247">
        <v>0</v>
      </c>
      <c r="E42" s="295">
        <v>0</v>
      </c>
      <c r="F42" s="247">
        <f>SUM(B42:E42)</f>
        <v>101.09</v>
      </c>
      <c r="G42" s="249">
        <f>F42/$F$9</f>
        <v>0.002109990646035137</v>
      </c>
      <c r="H42" s="248">
        <v>58.971000000000004</v>
      </c>
      <c r="I42" s="246">
        <v>43.638</v>
      </c>
      <c r="J42" s="247"/>
      <c r="K42" s="246"/>
      <c r="L42" s="247">
        <f>SUM(H42:K42)</f>
        <v>102.60900000000001</v>
      </c>
      <c r="M42" s="409">
        <f>IF(ISERROR(F42/L42-1),"         /0",(F42/L42-1))</f>
        <v>-0.014803769649835874</v>
      </c>
      <c r="N42" s="414">
        <v>188.246</v>
      </c>
      <c r="O42" s="246">
        <v>104.76100000000001</v>
      </c>
      <c r="P42" s="247"/>
      <c r="Q42" s="246"/>
      <c r="R42" s="247">
        <f>SUM(N42:Q42)</f>
        <v>293.007</v>
      </c>
      <c r="S42" s="429">
        <f>R42/$R$9</f>
        <v>0.0021478719374927605</v>
      </c>
      <c r="T42" s="248">
        <v>170.82</v>
      </c>
      <c r="U42" s="246">
        <v>122.17899999999997</v>
      </c>
      <c r="V42" s="247"/>
      <c r="W42" s="246"/>
      <c r="X42" s="247">
        <f>SUM(T42:W42)</f>
        <v>292.99899999999997</v>
      </c>
      <c r="Y42" s="245">
        <f>IF(ISERROR(R42/X42-1),"         /0",IF(R42/X42&gt;5,"  *  ",(R42/X42-1)))</f>
        <v>2.730384745364134E-05</v>
      </c>
    </row>
    <row r="43" spans="1:25" ht="19.5" customHeight="1" thickBot="1">
      <c r="A43" s="251" t="s">
        <v>162</v>
      </c>
      <c r="B43" s="248">
        <v>36.653</v>
      </c>
      <c r="C43" s="246">
        <v>49.119</v>
      </c>
      <c r="D43" s="247">
        <v>0.1</v>
      </c>
      <c r="E43" s="295">
        <v>34.842999999999996</v>
      </c>
      <c r="F43" s="247">
        <f t="shared" si="0"/>
        <v>120.71499999999997</v>
      </c>
      <c r="G43" s="249">
        <f t="shared" si="1"/>
        <v>0.002519611443625794</v>
      </c>
      <c r="H43" s="248">
        <v>62.804</v>
      </c>
      <c r="I43" s="246">
        <v>129.91099999999997</v>
      </c>
      <c r="J43" s="247">
        <v>0.22000000000000003</v>
      </c>
      <c r="K43" s="246">
        <v>117.73400000000001</v>
      </c>
      <c r="L43" s="247">
        <f t="shared" si="2"/>
        <v>310.669</v>
      </c>
      <c r="M43" s="409">
        <f t="shared" si="3"/>
        <v>-0.6114353218377115</v>
      </c>
      <c r="N43" s="414">
        <v>75.978</v>
      </c>
      <c r="O43" s="246">
        <v>377.564</v>
      </c>
      <c r="P43" s="247">
        <v>0.191</v>
      </c>
      <c r="Q43" s="246">
        <v>203.848</v>
      </c>
      <c r="R43" s="247">
        <f t="shared" si="4"/>
        <v>657.581</v>
      </c>
      <c r="S43" s="429">
        <f t="shared" si="5"/>
        <v>0.004820361890768571</v>
      </c>
      <c r="T43" s="248">
        <v>151.546</v>
      </c>
      <c r="U43" s="246">
        <v>217.41</v>
      </c>
      <c r="V43" s="247">
        <v>0.401</v>
      </c>
      <c r="W43" s="246">
        <v>628.709</v>
      </c>
      <c r="X43" s="247">
        <f t="shared" si="6"/>
        <v>998.066</v>
      </c>
      <c r="Y43" s="245">
        <f t="shared" si="7"/>
        <v>-0.34114477399290233</v>
      </c>
    </row>
    <row r="44" spans="1:25" s="237" customFormat="1" ht="19.5" customHeight="1">
      <c r="A44" s="244" t="s">
        <v>59</v>
      </c>
      <c r="B44" s="241">
        <f>SUM(B45:B53)</f>
        <v>2995.5</v>
      </c>
      <c r="C44" s="240">
        <f>SUM(C45:C53)</f>
        <v>1329.696</v>
      </c>
      <c r="D44" s="239">
        <f>SUM(D45:D53)</f>
        <v>0.08</v>
      </c>
      <c r="E44" s="240">
        <f>SUM(E45:E53)</f>
        <v>20.02</v>
      </c>
      <c r="F44" s="239">
        <f aca="true" t="shared" si="16" ref="F44:F67">SUM(B44:E44)</f>
        <v>4345.296</v>
      </c>
      <c r="G44" s="242">
        <f aca="true" t="shared" si="17" ref="G44:G67">F44/$F$9</f>
        <v>0.09069674462611432</v>
      </c>
      <c r="H44" s="241">
        <f>SUM(H45:H53)</f>
        <v>2788.100000000001</v>
      </c>
      <c r="I44" s="240">
        <f>SUM(I45:I53)</f>
        <v>1156.1750000000002</v>
      </c>
      <c r="J44" s="239">
        <f>SUM(J45:J53)</f>
        <v>365.23</v>
      </c>
      <c r="K44" s="240">
        <f>SUM(K45:K53)</f>
        <v>37.06</v>
      </c>
      <c r="L44" s="239">
        <f aca="true" t="shared" si="18" ref="L44:L71">SUM(H44:K44)</f>
        <v>4346.565000000001</v>
      </c>
      <c r="M44" s="407">
        <f t="shared" si="3"/>
        <v>-0.00029195468145559733</v>
      </c>
      <c r="N44" s="412">
        <f>SUM(N45:N53)</f>
        <v>8345.913999999999</v>
      </c>
      <c r="O44" s="240">
        <f>SUM(O45:O53)</f>
        <v>3654.7870000000003</v>
      </c>
      <c r="P44" s="239">
        <f>SUM(P45:P53)</f>
        <v>152.912</v>
      </c>
      <c r="Q44" s="240">
        <f>SUM(Q45:Q53)</f>
        <v>114.703</v>
      </c>
      <c r="R44" s="239">
        <f aca="true" t="shared" si="19" ref="R44:R67">SUM(N44:Q44)</f>
        <v>12268.315999999999</v>
      </c>
      <c r="S44" s="427">
        <f aca="true" t="shared" si="20" ref="S44:S67">R44/$R$9</f>
        <v>0.08993222570345906</v>
      </c>
      <c r="T44" s="241">
        <f>SUM(T45:T53)</f>
        <v>7229.124</v>
      </c>
      <c r="U44" s="240">
        <f>SUM(U45:U53)</f>
        <v>3550.1789999999996</v>
      </c>
      <c r="V44" s="239">
        <f>SUM(V45:V53)</f>
        <v>768.2980000000001</v>
      </c>
      <c r="W44" s="240">
        <f>SUM(W45:W53)</f>
        <v>65.512</v>
      </c>
      <c r="X44" s="239">
        <f aca="true" t="shared" si="21" ref="X44:X67">SUM(T44:W44)</f>
        <v>11613.113000000001</v>
      </c>
      <c r="Y44" s="238">
        <f aca="true" t="shared" si="22" ref="Y44:Y67">IF(ISERROR(R44/X44-1),"         /0",IF(R44/X44&gt;5,"  *  ",(R44/X44-1)))</f>
        <v>0.056419239182465386</v>
      </c>
    </row>
    <row r="45" spans="1:25" ht="19.5" customHeight="1">
      <c r="A45" s="251" t="s">
        <v>196</v>
      </c>
      <c r="B45" s="248">
        <v>1271.374</v>
      </c>
      <c r="C45" s="246">
        <v>0</v>
      </c>
      <c r="D45" s="247">
        <v>0</v>
      </c>
      <c r="E45" s="246">
        <v>0</v>
      </c>
      <c r="F45" s="247">
        <f t="shared" si="16"/>
        <v>1271.374</v>
      </c>
      <c r="G45" s="249">
        <f t="shared" si="17"/>
        <v>0.026536623282345198</v>
      </c>
      <c r="H45" s="248">
        <v>1253.981</v>
      </c>
      <c r="I45" s="246">
        <v>0</v>
      </c>
      <c r="J45" s="247"/>
      <c r="K45" s="246"/>
      <c r="L45" s="247">
        <f t="shared" si="18"/>
        <v>1253.981</v>
      </c>
      <c r="M45" s="409">
        <f t="shared" si="3"/>
        <v>0.013870226103904315</v>
      </c>
      <c r="N45" s="414">
        <v>3859.805</v>
      </c>
      <c r="O45" s="246">
        <v>48.34</v>
      </c>
      <c r="P45" s="247"/>
      <c r="Q45" s="246"/>
      <c r="R45" s="247">
        <f t="shared" si="19"/>
        <v>3908.145</v>
      </c>
      <c r="S45" s="429">
        <f t="shared" si="20"/>
        <v>0.028648445167359975</v>
      </c>
      <c r="T45" s="248">
        <v>2674.847</v>
      </c>
      <c r="U45" s="246">
        <v>355.403</v>
      </c>
      <c r="V45" s="247"/>
      <c r="W45" s="246"/>
      <c r="X45" s="230">
        <f t="shared" si="21"/>
        <v>3030.25</v>
      </c>
      <c r="Y45" s="245">
        <f t="shared" si="22"/>
        <v>0.2897104199323488</v>
      </c>
    </row>
    <row r="46" spans="1:25" ht="19.5" customHeight="1">
      <c r="A46" s="251" t="s">
        <v>194</v>
      </c>
      <c r="B46" s="248">
        <v>820.053</v>
      </c>
      <c r="C46" s="246">
        <v>0.401</v>
      </c>
      <c r="D46" s="247">
        <v>0</v>
      </c>
      <c r="E46" s="246">
        <v>0</v>
      </c>
      <c r="F46" s="247">
        <f t="shared" si="16"/>
        <v>820.454</v>
      </c>
      <c r="G46" s="249">
        <f t="shared" si="17"/>
        <v>0.017124841878544978</v>
      </c>
      <c r="H46" s="248">
        <v>608.581</v>
      </c>
      <c r="I46" s="246"/>
      <c r="J46" s="247"/>
      <c r="K46" s="246"/>
      <c r="L46" s="247">
        <f t="shared" si="18"/>
        <v>608.581</v>
      </c>
      <c r="M46" s="409">
        <f t="shared" si="3"/>
        <v>0.3481426465827884</v>
      </c>
      <c r="N46" s="414">
        <v>2058.973</v>
      </c>
      <c r="O46" s="246">
        <v>6.941</v>
      </c>
      <c r="P46" s="247"/>
      <c r="Q46" s="246"/>
      <c r="R46" s="247">
        <f t="shared" si="19"/>
        <v>2065.9139999999998</v>
      </c>
      <c r="S46" s="429">
        <f t="shared" si="20"/>
        <v>0.01514407063951857</v>
      </c>
      <c r="T46" s="248">
        <v>1758.408</v>
      </c>
      <c r="U46" s="246"/>
      <c r="V46" s="247"/>
      <c r="W46" s="246"/>
      <c r="X46" s="230">
        <f t="shared" si="21"/>
        <v>1758.408</v>
      </c>
      <c r="Y46" s="245">
        <f t="shared" si="22"/>
        <v>0.17487750283210723</v>
      </c>
    </row>
    <row r="47" spans="1:25" ht="19.5" customHeight="1">
      <c r="A47" s="251" t="s">
        <v>173</v>
      </c>
      <c r="B47" s="248">
        <v>284.553</v>
      </c>
      <c r="C47" s="246">
        <v>480.374</v>
      </c>
      <c r="D47" s="247">
        <v>0</v>
      </c>
      <c r="E47" s="246">
        <v>0</v>
      </c>
      <c r="F47" s="247">
        <f t="shared" si="16"/>
        <v>764.927</v>
      </c>
      <c r="G47" s="249">
        <f t="shared" si="17"/>
        <v>0.01596586027203204</v>
      </c>
      <c r="H47" s="248">
        <v>194.601</v>
      </c>
      <c r="I47" s="246">
        <v>535.464</v>
      </c>
      <c r="J47" s="247"/>
      <c r="K47" s="246"/>
      <c r="L47" s="247">
        <f t="shared" si="18"/>
        <v>730.065</v>
      </c>
      <c r="M47" s="409">
        <f t="shared" si="3"/>
        <v>0.047751912500941573</v>
      </c>
      <c r="N47" s="414">
        <v>655.655</v>
      </c>
      <c r="O47" s="246">
        <v>1337.244</v>
      </c>
      <c r="P47" s="247"/>
      <c r="Q47" s="246"/>
      <c r="R47" s="247">
        <f t="shared" si="19"/>
        <v>1992.899</v>
      </c>
      <c r="S47" s="429">
        <f t="shared" si="20"/>
        <v>0.01460883813819255</v>
      </c>
      <c r="T47" s="248">
        <v>563.809</v>
      </c>
      <c r="U47" s="246">
        <v>1472.234</v>
      </c>
      <c r="V47" s="247"/>
      <c r="W47" s="246"/>
      <c r="X47" s="230">
        <f t="shared" si="21"/>
        <v>2036.043</v>
      </c>
      <c r="Y47" s="245">
        <f t="shared" si="22"/>
        <v>-0.02119012221254657</v>
      </c>
    </row>
    <row r="48" spans="1:25" ht="19.5" customHeight="1">
      <c r="A48" s="251" t="s">
        <v>201</v>
      </c>
      <c r="B48" s="248">
        <v>389.962</v>
      </c>
      <c r="C48" s="246">
        <v>159.719</v>
      </c>
      <c r="D48" s="247">
        <v>0</v>
      </c>
      <c r="E48" s="246">
        <v>0</v>
      </c>
      <c r="F48" s="247">
        <f t="shared" si="16"/>
        <v>549.681</v>
      </c>
      <c r="G48" s="249">
        <f t="shared" si="17"/>
        <v>0.011473160236455041</v>
      </c>
      <c r="H48" s="248">
        <v>255.907</v>
      </c>
      <c r="I48" s="246">
        <v>70.643</v>
      </c>
      <c r="J48" s="247"/>
      <c r="K48" s="246"/>
      <c r="L48" s="247">
        <f t="shared" si="18"/>
        <v>326.55</v>
      </c>
      <c r="M48" s="409">
        <f t="shared" si="3"/>
        <v>0.6832981166743226</v>
      </c>
      <c r="N48" s="414">
        <v>1105.56</v>
      </c>
      <c r="O48" s="246">
        <v>415.499</v>
      </c>
      <c r="P48" s="247">
        <v>152.362</v>
      </c>
      <c r="Q48" s="246">
        <v>12.477</v>
      </c>
      <c r="R48" s="247">
        <f t="shared" si="19"/>
        <v>1685.8980000000001</v>
      </c>
      <c r="S48" s="429">
        <f t="shared" si="20"/>
        <v>0.012358383941937121</v>
      </c>
      <c r="T48" s="248">
        <v>822.663</v>
      </c>
      <c r="U48" s="246">
        <v>190.602</v>
      </c>
      <c r="V48" s="247"/>
      <c r="W48" s="246"/>
      <c r="X48" s="230">
        <f t="shared" si="21"/>
        <v>1013.265</v>
      </c>
      <c r="Y48" s="245">
        <f t="shared" si="22"/>
        <v>0.6638273304614293</v>
      </c>
    </row>
    <row r="49" spans="1:25" ht="19.5" customHeight="1">
      <c r="A49" s="251" t="s">
        <v>149</v>
      </c>
      <c r="B49" s="248">
        <v>65.794</v>
      </c>
      <c r="C49" s="246">
        <v>293.90500000000003</v>
      </c>
      <c r="D49" s="247">
        <v>0</v>
      </c>
      <c r="E49" s="246">
        <v>0</v>
      </c>
      <c r="F49" s="247">
        <f>SUM(B49:E49)</f>
        <v>359.699</v>
      </c>
      <c r="G49" s="249">
        <f>F49/$F$9</f>
        <v>0.007507780447009523</v>
      </c>
      <c r="H49" s="248">
        <v>359.694</v>
      </c>
      <c r="I49" s="246">
        <v>56.92100000000001</v>
      </c>
      <c r="J49" s="247">
        <v>0</v>
      </c>
      <c r="K49" s="246"/>
      <c r="L49" s="247">
        <f>SUM(H49:K49)</f>
        <v>416.615</v>
      </c>
      <c r="M49" s="409">
        <f>IF(ISERROR(F49/L49-1),"         /0",(F49/L49-1))</f>
        <v>-0.13661534030219746</v>
      </c>
      <c r="N49" s="414">
        <v>164.80399999999997</v>
      </c>
      <c r="O49" s="246">
        <v>814.2110000000001</v>
      </c>
      <c r="P49" s="247">
        <v>0</v>
      </c>
      <c r="Q49" s="246"/>
      <c r="R49" s="247">
        <f>SUM(N49:Q49)</f>
        <v>979.0150000000001</v>
      </c>
      <c r="S49" s="429">
        <f>R49/$R$9</f>
        <v>0.007176616411500323</v>
      </c>
      <c r="T49" s="248">
        <v>947.8909999999998</v>
      </c>
      <c r="U49" s="246">
        <v>275.90099999999995</v>
      </c>
      <c r="V49" s="247">
        <v>0</v>
      </c>
      <c r="W49" s="246"/>
      <c r="X49" s="230">
        <f>SUM(T49:W49)</f>
        <v>1223.792</v>
      </c>
      <c r="Y49" s="245">
        <f>IF(ISERROR(R49/X49-1),"         /0",IF(R49/X49&gt;5,"  *  ",(R49/X49-1)))</f>
        <v>-0.20001519866121031</v>
      </c>
    </row>
    <row r="50" spans="1:25" ht="19.5" customHeight="1">
      <c r="A50" s="251" t="s">
        <v>181</v>
      </c>
      <c r="B50" s="248">
        <v>32.95</v>
      </c>
      <c r="C50" s="246">
        <v>197.85</v>
      </c>
      <c r="D50" s="247">
        <v>0</v>
      </c>
      <c r="E50" s="246">
        <v>0</v>
      </c>
      <c r="F50" s="247">
        <f>SUM(B50:E50)</f>
        <v>230.8</v>
      </c>
      <c r="G50" s="249">
        <f>F50/$F$9</f>
        <v>0.004817349303639426</v>
      </c>
      <c r="H50" s="248">
        <v>32.077</v>
      </c>
      <c r="I50" s="246">
        <v>219.623</v>
      </c>
      <c r="J50" s="247"/>
      <c r="K50" s="246"/>
      <c r="L50" s="247">
        <f>SUM(H50:K50)</f>
        <v>251.7</v>
      </c>
      <c r="M50" s="409">
        <f>IF(ISERROR(F50/L50-1),"         /0",(F50/L50-1))</f>
        <v>-0.08303535955502572</v>
      </c>
      <c r="N50" s="414">
        <v>151.351</v>
      </c>
      <c r="O50" s="246">
        <v>464.55499999999995</v>
      </c>
      <c r="P50" s="247"/>
      <c r="Q50" s="246"/>
      <c r="R50" s="247">
        <f>SUM(N50:Q50)</f>
        <v>615.906</v>
      </c>
      <c r="S50" s="429">
        <f>R50/$R$9</f>
        <v>0.00451486556134637</v>
      </c>
      <c r="T50" s="248">
        <v>181.15699999999998</v>
      </c>
      <c r="U50" s="246">
        <v>490.602</v>
      </c>
      <c r="V50" s="247"/>
      <c r="W50" s="246"/>
      <c r="X50" s="230">
        <f>SUM(T50:W50)</f>
        <v>671.759</v>
      </c>
      <c r="Y50" s="245">
        <f>IF(ISERROR(R50/X50-1),"         /0",IF(R50/X50&gt;5,"  *  ",(R50/X50-1)))</f>
        <v>-0.08314440148922464</v>
      </c>
    </row>
    <row r="51" spans="1:25" ht="19.5" customHeight="1">
      <c r="A51" s="251" t="s">
        <v>177</v>
      </c>
      <c r="B51" s="248">
        <v>12.356</v>
      </c>
      <c r="C51" s="246">
        <v>197.447</v>
      </c>
      <c r="D51" s="247">
        <v>0</v>
      </c>
      <c r="E51" s="246">
        <v>0</v>
      </c>
      <c r="F51" s="247">
        <f t="shared" si="16"/>
        <v>209.803</v>
      </c>
      <c r="G51" s="249">
        <f t="shared" si="17"/>
        <v>0.004379091576912749</v>
      </c>
      <c r="H51" s="248">
        <v>11.007</v>
      </c>
      <c r="I51" s="246">
        <v>273.524</v>
      </c>
      <c r="J51" s="247"/>
      <c r="K51" s="246"/>
      <c r="L51" s="247">
        <f t="shared" si="18"/>
        <v>284.531</v>
      </c>
      <c r="M51" s="409">
        <f t="shared" si="3"/>
        <v>-0.26263570577546913</v>
      </c>
      <c r="N51" s="414">
        <v>24.512999999999998</v>
      </c>
      <c r="O51" s="246">
        <v>567.9970000000001</v>
      </c>
      <c r="P51" s="247"/>
      <c r="Q51" s="246"/>
      <c r="R51" s="247">
        <f t="shared" si="19"/>
        <v>592.5100000000001</v>
      </c>
      <c r="S51" s="429">
        <f t="shared" si="20"/>
        <v>0.0043433624510125545</v>
      </c>
      <c r="T51" s="248">
        <v>42.169</v>
      </c>
      <c r="U51" s="246">
        <v>765.437</v>
      </c>
      <c r="V51" s="247"/>
      <c r="W51" s="246"/>
      <c r="X51" s="230">
        <f t="shared" si="21"/>
        <v>807.606</v>
      </c>
      <c r="Y51" s="245">
        <f t="shared" si="22"/>
        <v>-0.2663377934289739</v>
      </c>
    </row>
    <row r="52" spans="1:25" ht="19.5" customHeight="1">
      <c r="A52" s="251" t="s">
        <v>171</v>
      </c>
      <c r="B52" s="248">
        <v>65.3</v>
      </c>
      <c r="C52" s="246">
        <v>0</v>
      </c>
      <c r="D52" s="247">
        <v>0</v>
      </c>
      <c r="E52" s="246">
        <v>0</v>
      </c>
      <c r="F52" s="247">
        <f>SUM(B52:E52)</f>
        <v>65.3</v>
      </c>
      <c r="G52" s="249">
        <f>F52/$F$9</f>
        <v>0.0013629675456137543</v>
      </c>
      <c r="H52" s="248">
        <v>50.76</v>
      </c>
      <c r="I52" s="246"/>
      <c r="J52" s="247"/>
      <c r="K52" s="246"/>
      <c r="L52" s="247">
        <f>SUM(H52:K52)</f>
        <v>50.76</v>
      </c>
      <c r="M52" s="409">
        <f>IF(ISERROR(F52/L52-1),"         /0",(F52/L52-1))</f>
        <v>0.2864460204885737</v>
      </c>
      <c r="N52" s="414">
        <v>205.434</v>
      </c>
      <c r="O52" s="246"/>
      <c r="P52" s="247"/>
      <c r="Q52" s="246"/>
      <c r="R52" s="247">
        <f>SUM(N52:Q52)</f>
        <v>205.434</v>
      </c>
      <c r="S52" s="429">
        <f>R52/$R$9</f>
        <v>0.0015059228059632968</v>
      </c>
      <c r="T52" s="248">
        <v>193.57799999999995</v>
      </c>
      <c r="U52" s="246"/>
      <c r="V52" s="247"/>
      <c r="W52" s="246"/>
      <c r="X52" s="230">
        <f>SUM(T52:W52)</f>
        <v>193.57799999999995</v>
      </c>
      <c r="Y52" s="245">
        <f>IF(ISERROR(R52/X52-1),"         /0",IF(R52/X52&gt;5,"  *  ",(R52/X52-1)))</f>
        <v>0.06124662926572255</v>
      </c>
    </row>
    <row r="53" spans="1:25" ht="19.5" customHeight="1" thickBot="1">
      <c r="A53" s="251" t="s">
        <v>162</v>
      </c>
      <c r="B53" s="248">
        <v>53.158</v>
      </c>
      <c r="C53" s="246">
        <v>0</v>
      </c>
      <c r="D53" s="247">
        <v>0.08</v>
      </c>
      <c r="E53" s="246">
        <v>20.02</v>
      </c>
      <c r="F53" s="247">
        <f t="shared" si="16"/>
        <v>73.258</v>
      </c>
      <c r="G53" s="249">
        <f t="shared" si="17"/>
        <v>0.001529070083561599</v>
      </c>
      <c r="H53" s="248">
        <v>21.492</v>
      </c>
      <c r="I53" s="246">
        <v>0</v>
      </c>
      <c r="J53" s="247">
        <v>365.23</v>
      </c>
      <c r="K53" s="246">
        <v>37.06</v>
      </c>
      <c r="L53" s="247">
        <f t="shared" si="18"/>
        <v>423.78200000000004</v>
      </c>
      <c r="M53" s="409">
        <f t="shared" si="3"/>
        <v>-0.8271328182886484</v>
      </c>
      <c r="N53" s="414">
        <v>119.819</v>
      </c>
      <c r="O53" s="246">
        <v>0</v>
      </c>
      <c r="P53" s="247">
        <v>0.5499999999999999</v>
      </c>
      <c r="Q53" s="246">
        <v>102.226</v>
      </c>
      <c r="R53" s="247">
        <f t="shared" si="19"/>
        <v>222.595</v>
      </c>
      <c r="S53" s="429">
        <f t="shared" si="20"/>
        <v>0.0016317205866283092</v>
      </c>
      <c r="T53" s="248">
        <v>44.602000000000004</v>
      </c>
      <c r="U53" s="246">
        <v>0</v>
      </c>
      <c r="V53" s="247">
        <v>768.2980000000001</v>
      </c>
      <c r="W53" s="246">
        <v>65.512</v>
      </c>
      <c r="X53" s="230">
        <f t="shared" si="21"/>
        <v>878.412</v>
      </c>
      <c r="Y53" s="245">
        <f t="shared" si="22"/>
        <v>-0.7465938534537324</v>
      </c>
    </row>
    <row r="54" spans="1:25" s="237" customFormat="1" ht="19.5" customHeight="1">
      <c r="A54" s="244" t="s">
        <v>58</v>
      </c>
      <c r="B54" s="241">
        <f>SUM(B55:B65)</f>
        <v>2461.9149999999995</v>
      </c>
      <c r="C54" s="240">
        <f>SUM(C55:C65)</f>
        <v>1856.214</v>
      </c>
      <c r="D54" s="239">
        <f>SUM(D55:D65)</f>
        <v>0.853</v>
      </c>
      <c r="E54" s="240">
        <f>SUM(E55:E65)</f>
        <v>135.088</v>
      </c>
      <c r="F54" s="239">
        <f t="shared" si="16"/>
        <v>4454.069999999999</v>
      </c>
      <c r="G54" s="242">
        <f t="shared" si="17"/>
        <v>0.092967118773229</v>
      </c>
      <c r="H54" s="241">
        <f>SUM(H55:H65)</f>
        <v>2783.9629999999997</v>
      </c>
      <c r="I54" s="240">
        <f>SUM(I55:I65)</f>
        <v>2330.898</v>
      </c>
      <c r="J54" s="239">
        <f>SUM(J55:J65)</f>
        <v>216.751</v>
      </c>
      <c r="K54" s="240">
        <f>SUM(K55:K65)</f>
        <v>0.335</v>
      </c>
      <c r="L54" s="239">
        <f t="shared" si="18"/>
        <v>5331.947</v>
      </c>
      <c r="M54" s="407">
        <f aca="true" t="shared" si="23" ref="M54:M71">IF(ISERROR(F54/L54-1),"         /0",(F54/L54-1))</f>
        <v>-0.16464473484076292</v>
      </c>
      <c r="N54" s="412">
        <f>SUM(N55:N65)</f>
        <v>7279.574999999999</v>
      </c>
      <c r="O54" s="240">
        <f>SUM(O55:O65)</f>
        <v>4709.234</v>
      </c>
      <c r="P54" s="239">
        <f>SUM(P55:P65)</f>
        <v>3.5420000000000007</v>
      </c>
      <c r="Q54" s="240">
        <f>SUM(Q55:Q65)</f>
        <v>358.25800000000004</v>
      </c>
      <c r="R54" s="239">
        <f t="shared" si="19"/>
        <v>12350.608999999999</v>
      </c>
      <c r="S54" s="427">
        <f t="shared" si="20"/>
        <v>0.09053547008107492</v>
      </c>
      <c r="T54" s="241">
        <f>SUM(T55:T65)</f>
        <v>8029.5160000000005</v>
      </c>
      <c r="U54" s="240">
        <f>SUM(U55:U65)</f>
        <v>6117.192999999998</v>
      </c>
      <c r="V54" s="239">
        <f>SUM(V55:V65)</f>
        <v>476.94300000000004</v>
      </c>
      <c r="W54" s="240">
        <f>SUM(W55:W65)</f>
        <v>5.433</v>
      </c>
      <c r="X54" s="239">
        <f t="shared" si="21"/>
        <v>14629.085</v>
      </c>
      <c r="Y54" s="238">
        <f t="shared" si="22"/>
        <v>-0.15574972734111536</v>
      </c>
    </row>
    <row r="55" spans="1:25" s="221" customFormat="1" ht="19.5" customHeight="1">
      <c r="A55" s="236" t="s">
        <v>164</v>
      </c>
      <c r="B55" s="234">
        <v>469.657</v>
      </c>
      <c r="C55" s="231">
        <v>604.022</v>
      </c>
      <c r="D55" s="230">
        <v>0</v>
      </c>
      <c r="E55" s="231">
        <v>0</v>
      </c>
      <c r="F55" s="230">
        <f t="shared" si="16"/>
        <v>1073.679</v>
      </c>
      <c r="G55" s="233">
        <f t="shared" si="17"/>
        <v>0.022410254692297554</v>
      </c>
      <c r="H55" s="234">
        <v>837.911</v>
      </c>
      <c r="I55" s="231">
        <v>732.494</v>
      </c>
      <c r="J55" s="230"/>
      <c r="K55" s="231"/>
      <c r="L55" s="230">
        <f t="shared" si="18"/>
        <v>1570.405</v>
      </c>
      <c r="M55" s="408">
        <f t="shared" si="23"/>
        <v>-0.31630439281586586</v>
      </c>
      <c r="N55" s="413">
        <v>1176.402</v>
      </c>
      <c r="O55" s="231">
        <v>1202.353</v>
      </c>
      <c r="P55" s="230"/>
      <c r="Q55" s="231"/>
      <c r="R55" s="230">
        <f t="shared" si="19"/>
        <v>2378.755</v>
      </c>
      <c r="S55" s="428">
        <f t="shared" si="20"/>
        <v>0.017437334639345107</v>
      </c>
      <c r="T55" s="234">
        <v>2714.828</v>
      </c>
      <c r="U55" s="231">
        <v>2217.7319999999995</v>
      </c>
      <c r="V55" s="230"/>
      <c r="W55" s="231"/>
      <c r="X55" s="230">
        <f t="shared" si="21"/>
        <v>4932.5599999999995</v>
      </c>
      <c r="Y55" s="229">
        <f t="shared" si="22"/>
        <v>-0.5177443355985532</v>
      </c>
    </row>
    <row r="56" spans="1:25" s="221" customFormat="1" ht="19.5" customHeight="1">
      <c r="A56" s="236" t="s">
        <v>168</v>
      </c>
      <c r="B56" s="234">
        <v>564.935</v>
      </c>
      <c r="C56" s="231">
        <v>460.31399999999996</v>
      </c>
      <c r="D56" s="230">
        <v>0</v>
      </c>
      <c r="E56" s="231">
        <v>0</v>
      </c>
      <c r="F56" s="230">
        <f t="shared" si="16"/>
        <v>1025.2489999999998</v>
      </c>
      <c r="G56" s="233">
        <f t="shared" si="17"/>
        <v>0.021399404489631787</v>
      </c>
      <c r="H56" s="234">
        <v>385.625</v>
      </c>
      <c r="I56" s="231">
        <v>492.558</v>
      </c>
      <c r="J56" s="230"/>
      <c r="K56" s="231"/>
      <c r="L56" s="230">
        <f t="shared" si="18"/>
        <v>878.183</v>
      </c>
      <c r="M56" s="408">
        <f t="shared" si="23"/>
        <v>0.16746623425869078</v>
      </c>
      <c r="N56" s="413">
        <v>1406.954</v>
      </c>
      <c r="O56" s="231">
        <v>1030.5249999999999</v>
      </c>
      <c r="P56" s="230"/>
      <c r="Q56" s="231"/>
      <c r="R56" s="230">
        <f t="shared" si="19"/>
        <v>2437.479</v>
      </c>
      <c r="S56" s="428">
        <f t="shared" si="20"/>
        <v>0.017867807739500818</v>
      </c>
      <c r="T56" s="234">
        <v>1146.57</v>
      </c>
      <c r="U56" s="231">
        <v>1193.985</v>
      </c>
      <c r="V56" s="230"/>
      <c r="W56" s="231"/>
      <c r="X56" s="230">
        <f t="shared" si="21"/>
        <v>2340.555</v>
      </c>
      <c r="Y56" s="229">
        <f t="shared" si="22"/>
        <v>0.041410691054044824</v>
      </c>
    </row>
    <row r="57" spans="1:25" s="221" customFormat="1" ht="19.5" customHeight="1">
      <c r="A57" s="236" t="s">
        <v>200</v>
      </c>
      <c r="B57" s="234">
        <v>583.577</v>
      </c>
      <c r="C57" s="231">
        <v>185.61700000000002</v>
      </c>
      <c r="D57" s="230">
        <v>0</v>
      </c>
      <c r="E57" s="231">
        <v>0</v>
      </c>
      <c r="F57" s="230">
        <f>SUM(B57:E57)</f>
        <v>769.194</v>
      </c>
      <c r="G57" s="233">
        <f>F57/$F$9</f>
        <v>0.016054922791436846</v>
      </c>
      <c r="H57" s="234">
        <v>490.931</v>
      </c>
      <c r="I57" s="231">
        <v>333.34499999999997</v>
      </c>
      <c r="J57" s="230"/>
      <c r="K57" s="231"/>
      <c r="L57" s="230">
        <f>SUM(H57:K57)</f>
        <v>824.276</v>
      </c>
      <c r="M57" s="408">
        <f>IF(ISERROR(F57/L57-1),"         /0",(F57/L57-1))</f>
        <v>-0.06682470434660237</v>
      </c>
      <c r="N57" s="413">
        <v>1809.5220000000002</v>
      </c>
      <c r="O57" s="231">
        <v>553.916</v>
      </c>
      <c r="P57" s="230"/>
      <c r="Q57" s="231"/>
      <c r="R57" s="230">
        <f t="shared" si="19"/>
        <v>2363.438</v>
      </c>
      <c r="S57" s="428">
        <f>R57/$R$9</f>
        <v>0.017325054200766583</v>
      </c>
      <c r="T57" s="234">
        <v>1325.853</v>
      </c>
      <c r="U57" s="231">
        <v>789.5849999999999</v>
      </c>
      <c r="V57" s="230"/>
      <c r="W57" s="231"/>
      <c r="X57" s="230">
        <f>SUM(T57:W57)</f>
        <v>2115.438</v>
      </c>
      <c r="Y57" s="229">
        <f>IF(ISERROR(R57/X57-1),"         /0",IF(R57/X57&gt;5,"  *  ",(R57/X57-1)))</f>
        <v>0.11723340509152247</v>
      </c>
    </row>
    <row r="58" spans="1:25" s="221" customFormat="1" ht="19.5" customHeight="1">
      <c r="A58" s="236" t="s">
        <v>151</v>
      </c>
      <c r="B58" s="234">
        <v>320.73</v>
      </c>
      <c r="C58" s="231">
        <v>187.95899999999995</v>
      </c>
      <c r="D58" s="230">
        <v>0.56</v>
      </c>
      <c r="E58" s="231">
        <v>0</v>
      </c>
      <c r="F58" s="230">
        <f>SUM(B58:E58)</f>
        <v>509.24899999999997</v>
      </c>
      <c r="G58" s="233">
        <f>F58/$F$9</f>
        <v>0.010629247467630302</v>
      </c>
      <c r="H58" s="234">
        <v>327.328</v>
      </c>
      <c r="I58" s="231">
        <v>104.80699999999999</v>
      </c>
      <c r="J58" s="230">
        <v>0</v>
      </c>
      <c r="K58" s="231">
        <v>0</v>
      </c>
      <c r="L58" s="230">
        <f>SUM(H58:K58)</f>
        <v>432.135</v>
      </c>
      <c r="M58" s="408">
        <f>IF(ISERROR(F58/L58-1),"         /0",(F58/L58-1))</f>
        <v>0.17844886435951723</v>
      </c>
      <c r="N58" s="413">
        <v>737.9449999999999</v>
      </c>
      <c r="O58" s="231">
        <v>421.486</v>
      </c>
      <c r="P58" s="230">
        <v>2.109</v>
      </c>
      <c r="Q58" s="231">
        <v>2.02</v>
      </c>
      <c r="R58" s="230">
        <f>SUM(N58:Q58)</f>
        <v>1163.56</v>
      </c>
      <c r="S58" s="428">
        <f>R58/$R$9</f>
        <v>0.008529413534792944</v>
      </c>
      <c r="T58" s="234">
        <v>865.5039999999998</v>
      </c>
      <c r="U58" s="231">
        <v>272.927</v>
      </c>
      <c r="V58" s="230">
        <v>0.37</v>
      </c>
      <c r="W58" s="231">
        <v>0</v>
      </c>
      <c r="X58" s="230">
        <f>SUM(T58:W58)</f>
        <v>1138.8009999999997</v>
      </c>
      <c r="Y58" s="229">
        <f>IF(ISERROR(R58/X58-1),"         /0",IF(R58/X58&gt;5,"  *  ",(R58/X58-1)))</f>
        <v>0.021741287547166088</v>
      </c>
    </row>
    <row r="59" spans="1:25" s="221" customFormat="1" ht="19.5" customHeight="1">
      <c r="A59" s="236" t="s">
        <v>149</v>
      </c>
      <c r="B59" s="234">
        <v>212.544</v>
      </c>
      <c r="C59" s="231">
        <v>104.285</v>
      </c>
      <c r="D59" s="230">
        <v>0.22</v>
      </c>
      <c r="E59" s="231">
        <v>0</v>
      </c>
      <c r="F59" s="230">
        <f t="shared" si="16"/>
        <v>317.04900000000004</v>
      </c>
      <c r="G59" s="233">
        <f t="shared" si="17"/>
        <v>0.006617572700908044</v>
      </c>
      <c r="H59" s="234">
        <v>281.94599999999997</v>
      </c>
      <c r="I59" s="231">
        <v>136.58299999999997</v>
      </c>
      <c r="J59" s="230">
        <v>0.36</v>
      </c>
      <c r="K59" s="231">
        <v>0</v>
      </c>
      <c r="L59" s="230">
        <f t="shared" si="18"/>
        <v>418.88899999999995</v>
      </c>
      <c r="M59" s="408">
        <f t="shared" si="23"/>
        <v>-0.24311929890734763</v>
      </c>
      <c r="N59" s="413">
        <v>564.9010000000001</v>
      </c>
      <c r="O59" s="231">
        <v>273.188</v>
      </c>
      <c r="P59" s="230">
        <v>0.22</v>
      </c>
      <c r="Q59" s="231">
        <v>0</v>
      </c>
      <c r="R59" s="230">
        <f t="shared" si="19"/>
        <v>838.3090000000001</v>
      </c>
      <c r="S59" s="428">
        <f t="shared" si="20"/>
        <v>0.006145178702377822</v>
      </c>
      <c r="T59" s="234">
        <v>720.799</v>
      </c>
      <c r="U59" s="231">
        <v>333.06699999999995</v>
      </c>
      <c r="V59" s="230">
        <v>0.48</v>
      </c>
      <c r="W59" s="231">
        <v>0</v>
      </c>
      <c r="X59" s="230">
        <f t="shared" si="21"/>
        <v>1054.346</v>
      </c>
      <c r="Y59" s="229">
        <f t="shared" si="22"/>
        <v>-0.20490142704577052</v>
      </c>
    </row>
    <row r="60" spans="1:25" s="221" customFormat="1" ht="19.5" customHeight="1">
      <c r="A60" s="236" t="s">
        <v>163</v>
      </c>
      <c r="B60" s="234">
        <v>76.212</v>
      </c>
      <c r="C60" s="231">
        <v>134.012</v>
      </c>
      <c r="D60" s="230">
        <v>0</v>
      </c>
      <c r="E60" s="231">
        <v>0</v>
      </c>
      <c r="F60" s="230">
        <f>SUM(B60:E60)</f>
        <v>210.224</v>
      </c>
      <c r="G60" s="233">
        <f>F60/$F$9</f>
        <v>0.004387878856188451</v>
      </c>
      <c r="H60" s="234">
        <v>240.914</v>
      </c>
      <c r="I60" s="231">
        <v>211.56400000000002</v>
      </c>
      <c r="J60" s="230"/>
      <c r="K60" s="231"/>
      <c r="L60" s="230">
        <f>SUM(H60:K60)</f>
        <v>452.478</v>
      </c>
      <c r="M60" s="408">
        <f>IF(ISERROR(F60/L60-1),"         /0",(F60/L60-1))</f>
        <v>-0.5353939860059496</v>
      </c>
      <c r="N60" s="413">
        <v>433.748</v>
      </c>
      <c r="O60" s="231">
        <v>386.795</v>
      </c>
      <c r="P60" s="230"/>
      <c r="Q60" s="231"/>
      <c r="R60" s="230">
        <f>SUM(N60:Q60)</f>
        <v>820.543</v>
      </c>
      <c r="S60" s="428">
        <f>R60/$R$9</f>
        <v>0.006014946001993543</v>
      </c>
      <c r="T60" s="234">
        <v>657.732</v>
      </c>
      <c r="U60" s="231">
        <v>531.852</v>
      </c>
      <c r="V60" s="230"/>
      <c r="W60" s="231"/>
      <c r="X60" s="230">
        <f>SUM(T60:W60)</f>
        <v>1189.5839999999998</v>
      </c>
      <c r="Y60" s="229">
        <f>IF(ISERROR(R60/X60-1),"         /0",IF(R60/X60&gt;5,"  *  ",(R60/X60-1)))</f>
        <v>-0.3102269364752719</v>
      </c>
    </row>
    <row r="61" spans="1:25" s="221" customFormat="1" ht="19.5" customHeight="1">
      <c r="A61" s="236" t="s">
        <v>180</v>
      </c>
      <c r="B61" s="234">
        <v>67.964</v>
      </c>
      <c r="C61" s="231">
        <v>58.215999999999994</v>
      </c>
      <c r="D61" s="230">
        <v>0</v>
      </c>
      <c r="E61" s="231">
        <v>0</v>
      </c>
      <c r="F61" s="230">
        <f t="shared" si="16"/>
        <v>126.17999999999999</v>
      </c>
      <c r="G61" s="233">
        <f t="shared" si="17"/>
        <v>0.0026336790950312943</v>
      </c>
      <c r="H61" s="234">
        <v>88.63000000000001</v>
      </c>
      <c r="I61" s="231">
        <v>58.07</v>
      </c>
      <c r="J61" s="230"/>
      <c r="K61" s="231"/>
      <c r="L61" s="230">
        <f t="shared" si="18"/>
        <v>146.70000000000002</v>
      </c>
      <c r="M61" s="408">
        <f t="shared" si="23"/>
        <v>-0.13987730061349712</v>
      </c>
      <c r="N61" s="413">
        <v>153.38700000000003</v>
      </c>
      <c r="O61" s="231">
        <v>142.10500000000002</v>
      </c>
      <c r="P61" s="230"/>
      <c r="Q61" s="231"/>
      <c r="R61" s="230">
        <f t="shared" si="19"/>
        <v>295.4920000000001</v>
      </c>
      <c r="S61" s="428">
        <f t="shared" si="20"/>
        <v>0.00216608809534793</v>
      </c>
      <c r="T61" s="234">
        <v>258.582</v>
      </c>
      <c r="U61" s="231">
        <v>153.257</v>
      </c>
      <c r="V61" s="230"/>
      <c r="W61" s="231"/>
      <c r="X61" s="230">
        <f t="shared" si="21"/>
        <v>411.839</v>
      </c>
      <c r="Y61" s="229">
        <f t="shared" si="22"/>
        <v>-0.28250602784097656</v>
      </c>
    </row>
    <row r="62" spans="1:25" s="221" customFormat="1" ht="19.5" customHeight="1">
      <c r="A62" s="236" t="s">
        <v>165</v>
      </c>
      <c r="B62" s="234">
        <v>39.162</v>
      </c>
      <c r="C62" s="231">
        <v>68.236</v>
      </c>
      <c r="D62" s="230">
        <v>0</v>
      </c>
      <c r="E62" s="231">
        <v>0</v>
      </c>
      <c r="F62" s="230">
        <f t="shared" si="16"/>
        <v>107.398</v>
      </c>
      <c r="G62" s="233">
        <f t="shared" si="17"/>
        <v>0.002241653728389372</v>
      </c>
      <c r="H62" s="234">
        <v>24.526</v>
      </c>
      <c r="I62" s="231">
        <v>38.778</v>
      </c>
      <c r="J62" s="230"/>
      <c r="K62" s="231"/>
      <c r="L62" s="230">
        <f t="shared" si="18"/>
        <v>63.304</v>
      </c>
      <c r="M62" s="408">
        <f t="shared" si="23"/>
        <v>0.696543662327815</v>
      </c>
      <c r="N62" s="413">
        <v>212.83200000000002</v>
      </c>
      <c r="O62" s="231">
        <v>339.85699999999997</v>
      </c>
      <c r="P62" s="230"/>
      <c r="Q62" s="231"/>
      <c r="R62" s="230">
        <f t="shared" si="19"/>
        <v>552.689</v>
      </c>
      <c r="S62" s="428">
        <f t="shared" si="20"/>
        <v>0.004051456768135014</v>
      </c>
      <c r="T62" s="234">
        <v>44.58</v>
      </c>
      <c r="U62" s="231">
        <v>82.742</v>
      </c>
      <c r="V62" s="230"/>
      <c r="W62" s="231"/>
      <c r="X62" s="230">
        <f t="shared" si="21"/>
        <v>127.322</v>
      </c>
      <c r="Y62" s="229">
        <f t="shared" si="22"/>
        <v>3.340875889477074</v>
      </c>
    </row>
    <row r="63" spans="1:25" s="221" customFormat="1" ht="19.5" customHeight="1">
      <c r="A63" s="236" t="s">
        <v>179</v>
      </c>
      <c r="B63" s="234">
        <v>63.508</v>
      </c>
      <c r="C63" s="231">
        <v>35.537</v>
      </c>
      <c r="D63" s="230">
        <v>0</v>
      </c>
      <c r="E63" s="231">
        <v>0.428</v>
      </c>
      <c r="F63" s="230">
        <f t="shared" si="16"/>
        <v>99.473</v>
      </c>
      <c r="G63" s="233">
        <f t="shared" si="17"/>
        <v>0.0020762399795533995</v>
      </c>
      <c r="H63" s="234">
        <v>63.40000000000001</v>
      </c>
      <c r="I63" s="231">
        <v>23.650000000000002</v>
      </c>
      <c r="J63" s="230">
        <v>0</v>
      </c>
      <c r="K63" s="231">
        <v>0</v>
      </c>
      <c r="L63" s="230">
        <f t="shared" si="18"/>
        <v>87.05000000000001</v>
      </c>
      <c r="M63" s="408">
        <f t="shared" si="23"/>
        <v>0.14271108558299805</v>
      </c>
      <c r="N63" s="413">
        <v>155.351</v>
      </c>
      <c r="O63" s="231">
        <v>85.432</v>
      </c>
      <c r="P63" s="230">
        <v>0</v>
      </c>
      <c r="Q63" s="231">
        <v>2.848</v>
      </c>
      <c r="R63" s="230">
        <f t="shared" si="19"/>
        <v>243.63100000000003</v>
      </c>
      <c r="S63" s="428">
        <f t="shared" si="20"/>
        <v>0.0017859238448340782</v>
      </c>
      <c r="T63" s="234">
        <v>163.941</v>
      </c>
      <c r="U63" s="231">
        <v>51.592000000000006</v>
      </c>
      <c r="V63" s="230">
        <v>0</v>
      </c>
      <c r="W63" s="231">
        <v>0</v>
      </c>
      <c r="X63" s="230">
        <f t="shared" si="21"/>
        <v>215.53300000000002</v>
      </c>
      <c r="Y63" s="229">
        <f t="shared" si="22"/>
        <v>0.13036518769747563</v>
      </c>
    </row>
    <row r="64" spans="1:25" s="221" customFormat="1" ht="19.5" customHeight="1">
      <c r="A64" s="236" t="s">
        <v>193</v>
      </c>
      <c r="B64" s="234">
        <v>0</v>
      </c>
      <c r="C64" s="231">
        <v>0</v>
      </c>
      <c r="D64" s="230">
        <v>0</v>
      </c>
      <c r="E64" s="231">
        <v>95.062</v>
      </c>
      <c r="F64" s="230">
        <f t="shared" si="16"/>
        <v>95.062</v>
      </c>
      <c r="G64" s="233">
        <f t="shared" si="17"/>
        <v>0.0019841718349331502</v>
      </c>
      <c r="H64" s="234"/>
      <c r="I64" s="231"/>
      <c r="J64" s="230"/>
      <c r="K64" s="231"/>
      <c r="L64" s="230">
        <f t="shared" si="18"/>
        <v>0</v>
      </c>
      <c r="M64" s="408" t="str">
        <f t="shared" si="23"/>
        <v>         /0</v>
      </c>
      <c r="N64" s="413"/>
      <c r="O64" s="231"/>
      <c r="P64" s="230"/>
      <c r="Q64" s="231">
        <v>234.49300000000002</v>
      </c>
      <c r="R64" s="230">
        <f t="shared" si="19"/>
        <v>234.49300000000002</v>
      </c>
      <c r="S64" s="428">
        <f t="shared" si="20"/>
        <v>0.0017189382309586115</v>
      </c>
      <c r="T64" s="234"/>
      <c r="U64" s="231"/>
      <c r="V64" s="230"/>
      <c r="W64" s="231"/>
      <c r="X64" s="230">
        <f t="shared" si="21"/>
        <v>0</v>
      </c>
      <c r="Y64" s="229" t="str">
        <f t="shared" si="22"/>
        <v>         /0</v>
      </c>
    </row>
    <row r="65" spans="1:25" s="221" customFormat="1" ht="19.5" customHeight="1" thickBot="1">
      <c r="A65" s="236" t="s">
        <v>162</v>
      </c>
      <c r="B65" s="234">
        <v>63.626</v>
      </c>
      <c r="C65" s="231">
        <v>18.016</v>
      </c>
      <c r="D65" s="230">
        <v>0.073</v>
      </c>
      <c r="E65" s="231">
        <v>39.598</v>
      </c>
      <c r="F65" s="230">
        <f>SUM(B65:E65)</f>
        <v>121.31299999999999</v>
      </c>
      <c r="G65" s="233">
        <f>F65/$F$9</f>
        <v>0.0025320931372288112</v>
      </c>
      <c r="H65" s="234">
        <v>42.752</v>
      </c>
      <c r="I65" s="231">
        <v>199.049</v>
      </c>
      <c r="J65" s="230">
        <v>216.391</v>
      </c>
      <c r="K65" s="231">
        <v>0.335</v>
      </c>
      <c r="L65" s="230">
        <f>SUM(H65:K65)</f>
        <v>458.527</v>
      </c>
      <c r="M65" s="408">
        <f>IF(ISERROR(F65/L65-1),"         /0",(F65/L65-1))</f>
        <v>-0.7354288842314629</v>
      </c>
      <c r="N65" s="413">
        <v>628.533</v>
      </c>
      <c r="O65" s="231">
        <v>273.577</v>
      </c>
      <c r="P65" s="230">
        <v>1.2130000000000003</v>
      </c>
      <c r="Q65" s="231">
        <v>118.89699999999999</v>
      </c>
      <c r="R65" s="230">
        <f t="shared" si="19"/>
        <v>1022.22</v>
      </c>
      <c r="S65" s="428">
        <f>R65/$R$9</f>
        <v>0.007493328323022486</v>
      </c>
      <c r="T65" s="234">
        <v>131.12699999999998</v>
      </c>
      <c r="U65" s="231">
        <v>490.45400000000006</v>
      </c>
      <c r="V65" s="230">
        <v>476.093</v>
      </c>
      <c r="W65" s="231">
        <v>5.433</v>
      </c>
      <c r="X65" s="230">
        <f>SUM(T65:W65)</f>
        <v>1103.107</v>
      </c>
      <c r="Y65" s="229">
        <f>IF(ISERROR(R65/X65-1),"         /0",IF(R65/X65&gt;5,"  *  ",(R65/X65-1)))</f>
        <v>-0.07332652226846526</v>
      </c>
    </row>
    <row r="66" spans="1:25" s="237" customFormat="1" ht="19.5" customHeight="1">
      <c r="A66" s="244" t="s">
        <v>57</v>
      </c>
      <c r="B66" s="241">
        <f>SUM(B67:B70)</f>
        <v>680.096</v>
      </c>
      <c r="C66" s="240">
        <f>SUM(C67:C70)</f>
        <v>192.925</v>
      </c>
      <c r="D66" s="239">
        <f>SUM(D67:D70)</f>
        <v>0.3</v>
      </c>
      <c r="E66" s="240">
        <f>SUM(E67:E70)</f>
        <v>0</v>
      </c>
      <c r="F66" s="239">
        <f t="shared" si="16"/>
        <v>873.3209999999999</v>
      </c>
      <c r="G66" s="242">
        <f t="shared" si="17"/>
        <v>0.018228302908161555</v>
      </c>
      <c r="H66" s="241">
        <f>SUM(H67:H70)</f>
        <v>739.0060000000001</v>
      </c>
      <c r="I66" s="240">
        <f>SUM(I67:I70)</f>
        <v>138.848</v>
      </c>
      <c r="J66" s="239">
        <f>SUM(J67:J70)</f>
        <v>35.011</v>
      </c>
      <c r="K66" s="240">
        <f>SUM(K67:K70)</f>
        <v>33.294</v>
      </c>
      <c r="L66" s="239">
        <f t="shared" si="18"/>
        <v>946.159</v>
      </c>
      <c r="M66" s="407">
        <f t="shared" si="23"/>
        <v>-0.07698283269513906</v>
      </c>
      <c r="N66" s="412">
        <f>SUM(N67:N70)</f>
        <v>1976.7339999999997</v>
      </c>
      <c r="O66" s="240">
        <f>SUM(O67:O70)</f>
        <v>666.3539999999999</v>
      </c>
      <c r="P66" s="239">
        <f>SUM(P67:P70)</f>
        <v>0.49</v>
      </c>
      <c r="Q66" s="240">
        <f>SUM(Q67:Q70)</f>
        <v>0.06</v>
      </c>
      <c r="R66" s="239">
        <f t="shared" si="19"/>
        <v>2643.6379999999995</v>
      </c>
      <c r="S66" s="427">
        <f t="shared" si="20"/>
        <v>0.019379045118681413</v>
      </c>
      <c r="T66" s="241">
        <f>SUM(T67:T70)</f>
        <v>2150.232</v>
      </c>
      <c r="U66" s="240">
        <f>SUM(U67:U70)</f>
        <v>428.33599999999996</v>
      </c>
      <c r="V66" s="239">
        <f>SUM(V67:V70)</f>
        <v>118.873</v>
      </c>
      <c r="W66" s="240">
        <f>SUM(W67:W70)</f>
        <v>39.007</v>
      </c>
      <c r="X66" s="239">
        <f t="shared" si="21"/>
        <v>2736.448</v>
      </c>
      <c r="Y66" s="238">
        <f t="shared" si="22"/>
        <v>-0.03391623009097944</v>
      </c>
    </row>
    <row r="67" spans="1:25" ht="19.5" customHeight="1">
      <c r="A67" s="236" t="s">
        <v>164</v>
      </c>
      <c r="B67" s="234">
        <v>402.899</v>
      </c>
      <c r="C67" s="231">
        <v>112.59900000000002</v>
      </c>
      <c r="D67" s="230">
        <v>0</v>
      </c>
      <c r="E67" s="231">
        <v>0</v>
      </c>
      <c r="F67" s="230">
        <f t="shared" si="16"/>
        <v>515.498</v>
      </c>
      <c r="G67" s="233">
        <f t="shared" si="17"/>
        <v>0.010759679078542101</v>
      </c>
      <c r="H67" s="234">
        <v>404.07500000000005</v>
      </c>
      <c r="I67" s="231">
        <v>50.464</v>
      </c>
      <c r="J67" s="230"/>
      <c r="K67" s="231"/>
      <c r="L67" s="230">
        <f t="shared" si="18"/>
        <v>454.53900000000004</v>
      </c>
      <c r="M67" s="408">
        <f t="shared" si="23"/>
        <v>0.13411170438620235</v>
      </c>
      <c r="N67" s="413">
        <v>1358.6019999999999</v>
      </c>
      <c r="O67" s="231">
        <v>398.83599999999996</v>
      </c>
      <c r="P67" s="230"/>
      <c r="Q67" s="231"/>
      <c r="R67" s="230">
        <f t="shared" si="19"/>
        <v>1757.4379999999999</v>
      </c>
      <c r="S67" s="428">
        <f t="shared" si="20"/>
        <v>0.012882804035683112</v>
      </c>
      <c r="T67" s="234">
        <v>1442.5349999999999</v>
      </c>
      <c r="U67" s="231">
        <v>266.673</v>
      </c>
      <c r="V67" s="230"/>
      <c r="W67" s="231"/>
      <c r="X67" s="230">
        <f t="shared" si="21"/>
        <v>1709.2079999999999</v>
      </c>
      <c r="Y67" s="229">
        <f t="shared" si="22"/>
        <v>0.02821774763516194</v>
      </c>
    </row>
    <row r="68" spans="1:25" ht="19.5" customHeight="1">
      <c r="A68" s="236" t="s">
        <v>168</v>
      </c>
      <c r="B68" s="234">
        <v>133.175</v>
      </c>
      <c r="C68" s="231">
        <v>40.898</v>
      </c>
      <c r="D68" s="230">
        <v>0</v>
      </c>
      <c r="E68" s="231">
        <v>0</v>
      </c>
      <c r="F68" s="230">
        <f>SUM(B68:E68)</f>
        <v>174.073</v>
      </c>
      <c r="G68" s="233">
        <f>F68/$F$9</f>
        <v>0.0036333208203311344</v>
      </c>
      <c r="H68" s="234">
        <v>129.721</v>
      </c>
      <c r="I68" s="231"/>
      <c r="J68" s="230"/>
      <c r="K68" s="231"/>
      <c r="L68" s="230">
        <f>SUM(H68:K68)</f>
        <v>129.721</v>
      </c>
      <c r="M68" s="408">
        <f>IF(ISERROR(F68/L68-1),"         /0",(F68/L68-1))</f>
        <v>0.34190300722319433</v>
      </c>
      <c r="N68" s="413">
        <v>178.079</v>
      </c>
      <c r="O68" s="231">
        <v>78.48400000000001</v>
      </c>
      <c r="P68" s="230"/>
      <c r="Q68" s="231"/>
      <c r="R68" s="230">
        <f>SUM(N68:Q68)</f>
        <v>256.563</v>
      </c>
      <c r="S68" s="428">
        <f>R68/$R$9</f>
        <v>0.0018807211701391264</v>
      </c>
      <c r="T68" s="234">
        <v>317.53200000000004</v>
      </c>
      <c r="U68" s="231"/>
      <c r="V68" s="230"/>
      <c r="W68" s="231"/>
      <c r="X68" s="230">
        <f>SUM(T68:W68)</f>
        <v>317.53200000000004</v>
      </c>
      <c r="Y68" s="229">
        <f>IF(ISERROR(R68/X68-1),"         /0",IF(R68/X68&gt;5,"  *  ",(R68/X68-1)))</f>
        <v>-0.1920089943690716</v>
      </c>
    </row>
    <row r="69" spans="1:25" ht="19.5" customHeight="1">
      <c r="A69" s="236" t="s">
        <v>163</v>
      </c>
      <c r="B69" s="234">
        <v>110.304</v>
      </c>
      <c r="C69" s="231">
        <v>39.34</v>
      </c>
      <c r="D69" s="230">
        <v>0</v>
      </c>
      <c r="E69" s="231">
        <v>0</v>
      </c>
      <c r="F69" s="230">
        <f>SUM(B69:E69)</f>
        <v>149.644</v>
      </c>
      <c r="G69" s="233">
        <f>F69/$F$9</f>
        <v>0.00312342902596975</v>
      </c>
      <c r="H69" s="234">
        <v>158.129</v>
      </c>
      <c r="I69" s="231">
        <v>75.47200000000001</v>
      </c>
      <c r="J69" s="230"/>
      <c r="K69" s="231"/>
      <c r="L69" s="230">
        <f>SUM(H69:K69)</f>
        <v>233.601</v>
      </c>
      <c r="M69" s="408">
        <f>IF(ISERROR(F69/L69-1),"         /0",(F69/L69-1))</f>
        <v>-0.3594034272113561</v>
      </c>
      <c r="N69" s="413">
        <v>302.9</v>
      </c>
      <c r="O69" s="231">
        <v>167.792</v>
      </c>
      <c r="P69" s="230"/>
      <c r="Q69" s="231"/>
      <c r="R69" s="230">
        <f>SUM(N69:Q69)</f>
        <v>470.692</v>
      </c>
      <c r="S69" s="428">
        <f>R69/$R$9</f>
        <v>0.0034503822024809726</v>
      </c>
      <c r="T69" s="234">
        <v>257.71799999999996</v>
      </c>
      <c r="U69" s="231">
        <v>148.492</v>
      </c>
      <c r="V69" s="230"/>
      <c r="W69" s="231"/>
      <c r="X69" s="230">
        <f>SUM(T69:W69)</f>
        <v>406.2099999999999</v>
      </c>
      <c r="Y69" s="229">
        <f>IF(ISERROR(R69/X69-1),"         /0",IF(R69/X69&gt;5,"  *  ",(R69/X69-1)))</f>
        <v>0.15874055291597955</v>
      </c>
    </row>
    <row r="70" spans="1:25" ht="19.5" customHeight="1" thickBot="1">
      <c r="A70" s="236" t="s">
        <v>162</v>
      </c>
      <c r="B70" s="234">
        <v>33.717999999999996</v>
      </c>
      <c r="C70" s="231">
        <v>0.088</v>
      </c>
      <c r="D70" s="230">
        <v>0.3</v>
      </c>
      <c r="E70" s="231">
        <v>0</v>
      </c>
      <c r="F70" s="230">
        <f>SUM(B70:E70)</f>
        <v>34.105999999999995</v>
      </c>
      <c r="G70" s="233">
        <f>F70/$F$9</f>
        <v>0.0007118739833185712</v>
      </c>
      <c r="H70" s="234">
        <v>47.080999999999996</v>
      </c>
      <c r="I70" s="231">
        <v>12.911999999999999</v>
      </c>
      <c r="J70" s="230">
        <v>35.011</v>
      </c>
      <c r="K70" s="231">
        <v>33.294</v>
      </c>
      <c r="L70" s="230">
        <f>SUM(H70:K70)</f>
        <v>128.298</v>
      </c>
      <c r="M70" s="408">
        <f>IF(ISERROR(F70/L70-1),"         /0",(F70/L70-1))</f>
        <v>-0.7341657703159832</v>
      </c>
      <c r="N70" s="413">
        <v>137.153</v>
      </c>
      <c r="O70" s="231">
        <v>21.242</v>
      </c>
      <c r="P70" s="230">
        <v>0.49</v>
      </c>
      <c r="Q70" s="231">
        <v>0.06</v>
      </c>
      <c r="R70" s="230">
        <f>SUM(N70:Q70)</f>
        <v>158.945</v>
      </c>
      <c r="S70" s="428">
        <f>R70/$R$9</f>
        <v>0.0011651377103782052</v>
      </c>
      <c r="T70" s="234">
        <v>132.44699999999997</v>
      </c>
      <c r="U70" s="231">
        <v>13.171000000000001</v>
      </c>
      <c r="V70" s="230">
        <v>118.873</v>
      </c>
      <c r="W70" s="231">
        <v>39.007</v>
      </c>
      <c r="X70" s="230">
        <f>SUM(T70:W70)</f>
        <v>303.498</v>
      </c>
      <c r="Y70" s="229">
        <f>IF(ISERROR(R70/X70-1),"         /0",IF(R70/X70&gt;5,"  *  ",(R70/X70-1)))</f>
        <v>-0.47628979433142893</v>
      </c>
    </row>
    <row r="71" spans="1:25" s="332" customFormat="1" ht="19.5" customHeight="1" thickBot="1">
      <c r="A71" s="338" t="s">
        <v>56</v>
      </c>
      <c r="B71" s="336">
        <v>133.869</v>
      </c>
      <c r="C71" s="335">
        <v>0</v>
      </c>
      <c r="D71" s="334">
        <v>0</v>
      </c>
      <c r="E71" s="335">
        <v>0</v>
      </c>
      <c r="F71" s="334">
        <f>SUM(B71:E71)</f>
        <v>133.869</v>
      </c>
      <c r="G71" s="337">
        <f>F71/$F$9</f>
        <v>0.0027941669580975144</v>
      </c>
      <c r="H71" s="336">
        <v>79.96700000000001</v>
      </c>
      <c r="I71" s="335">
        <v>0</v>
      </c>
      <c r="J71" s="334">
        <v>0</v>
      </c>
      <c r="K71" s="335">
        <v>0.05</v>
      </c>
      <c r="L71" s="334">
        <f t="shared" si="18"/>
        <v>80.01700000000001</v>
      </c>
      <c r="M71" s="410">
        <f t="shared" si="23"/>
        <v>0.6730069860154715</v>
      </c>
      <c r="N71" s="415">
        <v>257.457</v>
      </c>
      <c r="O71" s="335">
        <v>0</v>
      </c>
      <c r="P71" s="334">
        <v>0</v>
      </c>
      <c r="Q71" s="335">
        <v>2.582</v>
      </c>
      <c r="R71" s="334">
        <f>SUM(N71:Q71)</f>
        <v>260.039</v>
      </c>
      <c r="S71" s="430">
        <f>R71/$R$9</f>
        <v>0.0019062017997989122</v>
      </c>
      <c r="T71" s="336">
        <v>168.36900000000003</v>
      </c>
      <c r="U71" s="335">
        <v>0</v>
      </c>
      <c r="V71" s="334">
        <v>0</v>
      </c>
      <c r="W71" s="335">
        <v>0.05</v>
      </c>
      <c r="X71" s="334">
        <f>SUM(T71:W71)</f>
        <v>168.41900000000004</v>
      </c>
      <c r="Y71" s="333">
        <f>IF(ISERROR(R71/X71-1),"         /0",IF(R71/X71&gt;5,"  *  ",(R71/X71-1)))</f>
        <v>0.5440003800046309</v>
      </c>
    </row>
    <row r="72" ht="15" thickTop="1">
      <c r="A72" s="122" t="s">
        <v>43</v>
      </c>
    </row>
    <row r="73" ht="14.25">
      <c r="A73" s="122" t="s">
        <v>55</v>
      </c>
    </row>
    <row r="74" ht="14.25">
      <c r="A74" s="129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2:Y65536 M72:M65536 Y3 M3">
    <cfRule type="cellIs" priority="3" dxfId="80" operator="lessThan" stopIfTrue="1">
      <formula>0</formula>
    </cfRule>
  </conditionalFormatting>
  <conditionalFormatting sqref="Y9:Y71 M9:M71">
    <cfRule type="cellIs" priority="4" dxfId="80" operator="lessThan" stopIfTrue="1">
      <formula>0</formula>
    </cfRule>
    <cfRule type="cellIs" priority="5" dxfId="82" operator="greaterThanOrEqual" stopIfTrue="1">
      <formula>0</formula>
    </cfRule>
  </conditionalFormatting>
  <conditionalFormatting sqref="M5:M8 Y5:Y8">
    <cfRule type="cellIs" priority="1" dxfId="80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1"/>
  <sheetViews>
    <sheetView showGridLines="0" zoomScale="75" zoomScaleNormal="75" zoomScalePageLayoutView="0" workbookViewId="0" topLeftCell="A1">
      <selection activeCell="U10" sqref="U10:X59"/>
    </sheetView>
  </sheetViews>
  <sheetFormatPr defaultColWidth="8.00390625" defaultRowHeight="15"/>
  <cols>
    <col min="1" max="1" width="25.421875" style="129" customWidth="1"/>
    <col min="2" max="2" width="38.140625" style="129" customWidth="1"/>
    <col min="3" max="3" width="12.421875" style="129" customWidth="1"/>
    <col min="4" max="4" width="12.421875" style="129" bestFit="1" customWidth="1"/>
    <col min="5" max="5" width="9.140625" style="129" bestFit="1" customWidth="1"/>
    <col min="6" max="6" width="11.421875" style="129" bestFit="1" customWidth="1"/>
    <col min="7" max="7" width="11.7109375" style="129" customWidth="1"/>
    <col min="8" max="8" width="10.421875" style="129" customWidth="1"/>
    <col min="9" max="10" width="12.7109375" style="129" bestFit="1" customWidth="1"/>
    <col min="11" max="11" width="9.7109375" style="129" bestFit="1" customWidth="1"/>
    <col min="12" max="12" width="10.57421875" style="129" bestFit="1" customWidth="1"/>
    <col min="13" max="13" width="12.7109375" style="129" bestFit="1" customWidth="1"/>
    <col min="14" max="14" width="9.421875" style="129" customWidth="1"/>
    <col min="15" max="16" width="13.00390625" style="129" bestFit="1" customWidth="1"/>
    <col min="17" max="18" width="10.57421875" style="129" bestFit="1" customWidth="1"/>
    <col min="19" max="19" width="13.00390625" style="129" bestFit="1" customWidth="1"/>
    <col min="20" max="20" width="10.140625" style="129" customWidth="1"/>
    <col min="21" max="22" width="13.140625" style="129" bestFit="1" customWidth="1"/>
    <col min="23" max="23" width="10.28125" style="129" customWidth="1"/>
    <col min="24" max="24" width="10.8515625" style="129" bestFit="1" customWidth="1"/>
    <col min="25" max="25" width="13.00390625" style="129" bestFit="1" customWidth="1"/>
    <col min="26" max="26" width="9.8515625" style="129" bestFit="1" customWidth="1"/>
    <col min="27" max="16384" width="8.00390625" style="129" customWidth="1"/>
  </cols>
  <sheetData>
    <row r="1" spans="25:26" ht="21" thickBot="1">
      <c r="Y1" s="645" t="s">
        <v>28</v>
      </c>
      <c r="Z1" s="646"/>
    </row>
    <row r="2" ht="9.75" customHeight="1" thickBot="1"/>
    <row r="3" spans="1:26" ht="24.75" customHeight="1" thickTop="1">
      <c r="A3" s="558" t="s">
        <v>120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60"/>
    </row>
    <row r="4" spans="1:26" ht="21" customHeight="1" thickBot="1">
      <c r="A4" s="572" t="s">
        <v>45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4"/>
    </row>
    <row r="5" spans="1:26" s="175" customFormat="1" ht="19.5" customHeight="1" thickBot="1" thickTop="1">
      <c r="A5" s="641" t="s">
        <v>121</v>
      </c>
      <c r="B5" s="641" t="s">
        <v>122</v>
      </c>
      <c r="C5" s="576" t="s">
        <v>36</v>
      </c>
      <c r="D5" s="577"/>
      <c r="E5" s="577"/>
      <c r="F5" s="577"/>
      <c r="G5" s="577"/>
      <c r="H5" s="577"/>
      <c r="I5" s="577"/>
      <c r="J5" s="577"/>
      <c r="K5" s="578"/>
      <c r="L5" s="578"/>
      <c r="M5" s="578"/>
      <c r="N5" s="579"/>
      <c r="O5" s="580" t="s">
        <v>35</v>
      </c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9"/>
    </row>
    <row r="6" spans="1:26" s="174" customFormat="1" ht="26.25" customHeight="1" thickBot="1">
      <c r="A6" s="642"/>
      <c r="B6" s="642"/>
      <c r="C6" s="568" t="s">
        <v>444</v>
      </c>
      <c r="D6" s="569"/>
      <c r="E6" s="569"/>
      <c r="F6" s="569"/>
      <c r="G6" s="570"/>
      <c r="H6" s="565" t="s">
        <v>34</v>
      </c>
      <c r="I6" s="568" t="s">
        <v>445</v>
      </c>
      <c r="J6" s="569"/>
      <c r="K6" s="569"/>
      <c r="L6" s="569"/>
      <c r="M6" s="570"/>
      <c r="N6" s="565" t="s">
        <v>33</v>
      </c>
      <c r="O6" s="575" t="s">
        <v>446</v>
      </c>
      <c r="P6" s="569"/>
      <c r="Q6" s="569"/>
      <c r="R6" s="569"/>
      <c r="S6" s="569"/>
      <c r="T6" s="565" t="s">
        <v>34</v>
      </c>
      <c r="U6" s="575" t="s">
        <v>447</v>
      </c>
      <c r="V6" s="569"/>
      <c r="W6" s="569"/>
      <c r="X6" s="569"/>
      <c r="Y6" s="569"/>
      <c r="Z6" s="565" t="s">
        <v>33</v>
      </c>
    </row>
    <row r="7" spans="1:26" s="169" customFormat="1" ht="26.25" customHeight="1">
      <c r="A7" s="643"/>
      <c r="B7" s="643"/>
      <c r="C7" s="548" t="s">
        <v>22</v>
      </c>
      <c r="D7" s="549"/>
      <c r="E7" s="550" t="s">
        <v>21</v>
      </c>
      <c r="F7" s="551"/>
      <c r="G7" s="552" t="s">
        <v>17</v>
      </c>
      <c r="H7" s="566"/>
      <c r="I7" s="548" t="s">
        <v>22</v>
      </c>
      <c r="J7" s="549"/>
      <c r="K7" s="550" t="s">
        <v>21</v>
      </c>
      <c r="L7" s="551"/>
      <c r="M7" s="552" t="s">
        <v>17</v>
      </c>
      <c r="N7" s="566"/>
      <c r="O7" s="549" t="s">
        <v>22</v>
      </c>
      <c r="P7" s="549"/>
      <c r="Q7" s="554" t="s">
        <v>21</v>
      </c>
      <c r="R7" s="549"/>
      <c r="S7" s="552" t="s">
        <v>17</v>
      </c>
      <c r="T7" s="566"/>
      <c r="U7" s="555" t="s">
        <v>22</v>
      </c>
      <c r="V7" s="551"/>
      <c r="W7" s="550" t="s">
        <v>21</v>
      </c>
      <c r="X7" s="571"/>
      <c r="Y7" s="552" t="s">
        <v>17</v>
      </c>
      <c r="Z7" s="566"/>
    </row>
    <row r="8" spans="1:26" s="169" customFormat="1" ht="15.75" thickBot="1">
      <c r="A8" s="644"/>
      <c r="B8" s="644"/>
      <c r="C8" s="172" t="s">
        <v>19</v>
      </c>
      <c r="D8" s="170" t="s">
        <v>18</v>
      </c>
      <c r="E8" s="171" t="s">
        <v>19</v>
      </c>
      <c r="F8" s="170" t="s">
        <v>18</v>
      </c>
      <c r="G8" s="553"/>
      <c r="H8" s="567"/>
      <c r="I8" s="172" t="s">
        <v>19</v>
      </c>
      <c r="J8" s="170" t="s">
        <v>18</v>
      </c>
      <c r="K8" s="171" t="s">
        <v>19</v>
      </c>
      <c r="L8" s="170" t="s">
        <v>18</v>
      </c>
      <c r="M8" s="553"/>
      <c r="N8" s="567"/>
      <c r="O8" s="173" t="s">
        <v>19</v>
      </c>
      <c r="P8" s="170" t="s">
        <v>18</v>
      </c>
      <c r="Q8" s="171" t="s">
        <v>19</v>
      </c>
      <c r="R8" s="170" t="s">
        <v>18</v>
      </c>
      <c r="S8" s="553"/>
      <c r="T8" s="567"/>
      <c r="U8" s="172" t="s">
        <v>19</v>
      </c>
      <c r="V8" s="170" t="s">
        <v>18</v>
      </c>
      <c r="W8" s="171" t="s">
        <v>19</v>
      </c>
      <c r="X8" s="170" t="s">
        <v>18</v>
      </c>
      <c r="Y8" s="553"/>
      <c r="Z8" s="567"/>
    </row>
    <row r="9" spans="1:26" s="158" customFormat="1" ht="18" customHeight="1" thickBot="1" thickTop="1">
      <c r="A9" s="168" t="s">
        <v>24</v>
      </c>
      <c r="B9" s="374"/>
      <c r="C9" s="167">
        <f>SUM(C10:C58)</f>
        <v>1202259</v>
      </c>
      <c r="D9" s="161">
        <f>SUM(D10:D58)</f>
        <v>1201972</v>
      </c>
      <c r="E9" s="162">
        <f>SUM(E10:E58)</f>
        <v>55707</v>
      </c>
      <c r="F9" s="161">
        <f>SUM(F10:F58)</f>
        <v>52847</v>
      </c>
      <c r="G9" s="160">
        <f>SUM(C9:F9)</f>
        <v>2512785</v>
      </c>
      <c r="H9" s="164">
        <f>G9/$G$9</f>
        <v>1</v>
      </c>
      <c r="I9" s="163">
        <f>SUM(I10:I58)</f>
        <v>1088336</v>
      </c>
      <c r="J9" s="161">
        <f>SUM(J10:J58)</f>
        <v>1088094</v>
      </c>
      <c r="K9" s="162">
        <f>SUM(K10:K58)</f>
        <v>59810</v>
      </c>
      <c r="L9" s="161">
        <f>SUM(L10:L58)</f>
        <v>57715</v>
      </c>
      <c r="M9" s="160">
        <f>SUM(I9:L9)</f>
        <v>2293955</v>
      </c>
      <c r="N9" s="166">
        <f>IF(ISERROR(G9/M9-1),"         /0",(G9/M9-1))</f>
        <v>0.09539419910155167</v>
      </c>
      <c r="O9" s="165">
        <f>SUM(O10:O58)</f>
        <v>3601808</v>
      </c>
      <c r="P9" s="161">
        <f>SUM(P10:P58)</f>
        <v>3601760</v>
      </c>
      <c r="Q9" s="162">
        <f>SUM(Q10:Q58)</f>
        <v>187986</v>
      </c>
      <c r="R9" s="161">
        <f>SUM(R10:R58)</f>
        <v>180601</v>
      </c>
      <c r="S9" s="160">
        <f>SUM(O9:R9)</f>
        <v>7572155</v>
      </c>
      <c r="T9" s="164">
        <f>S9/$S$9</f>
        <v>1</v>
      </c>
      <c r="U9" s="163">
        <f>SUM(U10:U58)</f>
        <v>3189279</v>
      </c>
      <c r="V9" s="161">
        <f>SUM(V10:V58)</f>
        <v>3188727</v>
      </c>
      <c r="W9" s="162">
        <f>SUM(W10:W58)</f>
        <v>197550</v>
      </c>
      <c r="X9" s="161">
        <f>SUM(X10:X58)</f>
        <v>193021</v>
      </c>
      <c r="Y9" s="160">
        <f>SUM(U9:X9)</f>
        <v>6768577</v>
      </c>
      <c r="Z9" s="159">
        <f>IF(ISERROR(S9/Y9-1),"         /0",(S9/Y9-1))</f>
        <v>0.11872185246618305</v>
      </c>
    </row>
    <row r="10" spans="1:26" ht="21" customHeight="1" thickTop="1">
      <c r="A10" s="157" t="s">
        <v>337</v>
      </c>
      <c r="B10" s="375" t="s">
        <v>338</v>
      </c>
      <c r="C10" s="155">
        <v>468770</v>
      </c>
      <c r="D10" s="151">
        <v>463181</v>
      </c>
      <c r="E10" s="152">
        <v>14491</v>
      </c>
      <c r="F10" s="151">
        <v>11898</v>
      </c>
      <c r="G10" s="150">
        <f>SUM(C10:F10)</f>
        <v>958340</v>
      </c>
      <c r="H10" s="154">
        <f>G10/$G$9</f>
        <v>0.38138559407191625</v>
      </c>
      <c r="I10" s="153">
        <v>419846</v>
      </c>
      <c r="J10" s="151">
        <v>431522</v>
      </c>
      <c r="K10" s="152">
        <v>15935</v>
      </c>
      <c r="L10" s="151">
        <v>14381</v>
      </c>
      <c r="M10" s="150">
        <f>SUM(I10:L10)</f>
        <v>881684</v>
      </c>
      <c r="N10" s="156">
        <f>IF(ISERROR(G10/M10-1),"         /0",(G10/M10-1))</f>
        <v>0.08694271416970256</v>
      </c>
      <c r="O10" s="155">
        <v>1337111</v>
      </c>
      <c r="P10" s="151">
        <v>1445421</v>
      </c>
      <c r="Q10" s="152">
        <v>49065</v>
      </c>
      <c r="R10" s="151">
        <v>43821</v>
      </c>
      <c r="S10" s="150">
        <f>SUM(O10:R10)</f>
        <v>2875418</v>
      </c>
      <c r="T10" s="154">
        <f>S10/$S$9</f>
        <v>0.37973575554119005</v>
      </c>
      <c r="U10" s="153">
        <v>1176021</v>
      </c>
      <c r="V10" s="151">
        <v>1292200</v>
      </c>
      <c r="W10" s="152">
        <v>47812</v>
      </c>
      <c r="X10" s="151">
        <v>47814</v>
      </c>
      <c r="Y10" s="150">
        <f>SUM(U10:X10)</f>
        <v>2563847</v>
      </c>
      <c r="Z10" s="149">
        <f>IF(ISERROR(S10/Y10-1),"         /0",IF(S10/Y10&gt;5,"  *  ",(S10/Y10-1)))</f>
        <v>0.12152480237705299</v>
      </c>
    </row>
    <row r="11" spans="1:26" ht="21" customHeight="1">
      <c r="A11" s="148" t="s">
        <v>339</v>
      </c>
      <c r="B11" s="376" t="s">
        <v>340</v>
      </c>
      <c r="C11" s="146">
        <v>118408</v>
      </c>
      <c r="D11" s="142">
        <v>119979</v>
      </c>
      <c r="E11" s="143">
        <v>2959</v>
      </c>
      <c r="F11" s="142">
        <v>3338</v>
      </c>
      <c r="G11" s="141">
        <f>SUM(C11:F11)</f>
        <v>244684</v>
      </c>
      <c r="H11" s="145">
        <f>G11/$G$9</f>
        <v>0.09737562107382844</v>
      </c>
      <c r="I11" s="144">
        <v>105705</v>
      </c>
      <c r="J11" s="142">
        <v>105779</v>
      </c>
      <c r="K11" s="143">
        <v>2995</v>
      </c>
      <c r="L11" s="142">
        <v>2211</v>
      </c>
      <c r="M11" s="141">
        <f>SUM(I11:L11)</f>
        <v>216690</v>
      </c>
      <c r="N11" s="147">
        <f>IF(ISERROR(G11/M11-1),"         /0",(G11/M11-1))</f>
        <v>0.12918916424385074</v>
      </c>
      <c r="O11" s="146">
        <v>347901</v>
      </c>
      <c r="P11" s="142">
        <v>338557</v>
      </c>
      <c r="Q11" s="143">
        <v>10542</v>
      </c>
      <c r="R11" s="142">
        <v>11687</v>
      </c>
      <c r="S11" s="141">
        <f>SUM(O11:R11)</f>
        <v>708687</v>
      </c>
      <c r="T11" s="145">
        <f>S11/$S$9</f>
        <v>0.09359119035466125</v>
      </c>
      <c r="U11" s="144">
        <v>302298</v>
      </c>
      <c r="V11" s="142">
        <v>294323</v>
      </c>
      <c r="W11" s="143">
        <v>9220</v>
      </c>
      <c r="X11" s="142">
        <v>9369</v>
      </c>
      <c r="Y11" s="141">
        <f>SUM(U11:X11)</f>
        <v>615210</v>
      </c>
      <c r="Z11" s="140">
        <f>IF(ISERROR(S11/Y11-1),"         /0",IF(S11/Y11&gt;5,"  *  ",(S11/Y11-1)))</f>
        <v>0.15194323889403627</v>
      </c>
    </row>
    <row r="12" spans="1:26" ht="21" customHeight="1">
      <c r="A12" s="148" t="s">
        <v>341</v>
      </c>
      <c r="B12" s="376" t="s">
        <v>342</v>
      </c>
      <c r="C12" s="146">
        <v>102661</v>
      </c>
      <c r="D12" s="142">
        <v>104216</v>
      </c>
      <c r="E12" s="143">
        <v>2350</v>
      </c>
      <c r="F12" s="142">
        <v>2111</v>
      </c>
      <c r="G12" s="141">
        <f>SUM(C12:F12)</f>
        <v>211338</v>
      </c>
      <c r="H12" s="145">
        <f>G12/$G$9</f>
        <v>0.0841050865871931</v>
      </c>
      <c r="I12" s="144">
        <v>95535</v>
      </c>
      <c r="J12" s="142">
        <v>94554</v>
      </c>
      <c r="K12" s="143">
        <v>2016</v>
      </c>
      <c r="L12" s="142">
        <v>2342</v>
      </c>
      <c r="M12" s="141">
        <f>SUM(I12:L12)</f>
        <v>194447</v>
      </c>
      <c r="N12" s="147">
        <f>IF(ISERROR(G12/M12-1),"         /0",(G12/M12-1))</f>
        <v>0.0868668583212906</v>
      </c>
      <c r="O12" s="146">
        <v>304135</v>
      </c>
      <c r="P12" s="142">
        <v>285330</v>
      </c>
      <c r="Q12" s="143">
        <v>7943</v>
      </c>
      <c r="R12" s="142">
        <v>7995</v>
      </c>
      <c r="S12" s="141">
        <f>SUM(O12:R12)</f>
        <v>605403</v>
      </c>
      <c r="T12" s="145">
        <f>S12/$S$9</f>
        <v>0.07995121600125724</v>
      </c>
      <c r="U12" s="144">
        <v>286030</v>
      </c>
      <c r="V12" s="142">
        <v>268580</v>
      </c>
      <c r="W12" s="143">
        <v>4947</v>
      </c>
      <c r="X12" s="142">
        <v>8176</v>
      </c>
      <c r="Y12" s="141">
        <f>SUM(U12:X12)</f>
        <v>567733</v>
      </c>
      <c r="Z12" s="140">
        <f>IF(ISERROR(S12/Y12-1),"         /0",IF(S12/Y12&gt;5,"  *  ",(S12/Y12-1)))</f>
        <v>0.06635161246571886</v>
      </c>
    </row>
    <row r="13" spans="1:26" ht="21" customHeight="1">
      <c r="A13" s="148" t="s">
        <v>343</v>
      </c>
      <c r="B13" s="376" t="s">
        <v>344</v>
      </c>
      <c r="C13" s="146">
        <v>76475</v>
      </c>
      <c r="D13" s="142">
        <v>76707</v>
      </c>
      <c r="E13" s="143">
        <v>535</v>
      </c>
      <c r="F13" s="142">
        <v>884</v>
      </c>
      <c r="G13" s="141">
        <f>SUM(C13:F13)</f>
        <v>154601</v>
      </c>
      <c r="H13" s="145">
        <f>G13/$G$9</f>
        <v>0.06152575727728397</v>
      </c>
      <c r="I13" s="144">
        <v>69567</v>
      </c>
      <c r="J13" s="142">
        <v>66702</v>
      </c>
      <c r="K13" s="143">
        <v>726</v>
      </c>
      <c r="L13" s="142">
        <v>623</v>
      </c>
      <c r="M13" s="141">
        <f>SUM(I13:L13)</f>
        <v>137618</v>
      </c>
      <c r="N13" s="147">
        <f>IF(ISERROR(G13/M13-1),"         /0",(G13/M13-1))</f>
        <v>0.12340682178203433</v>
      </c>
      <c r="O13" s="146">
        <v>249880</v>
      </c>
      <c r="P13" s="142">
        <v>236602</v>
      </c>
      <c r="Q13" s="143">
        <v>2318</v>
      </c>
      <c r="R13" s="142">
        <v>2077</v>
      </c>
      <c r="S13" s="141">
        <f>SUM(O13:R13)</f>
        <v>490877</v>
      </c>
      <c r="T13" s="145">
        <f>S13/$S$9</f>
        <v>0.06482659163738724</v>
      </c>
      <c r="U13" s="144">
        <v>221438</v>
      </c>
      <c r="V13" s="142">
        <v>204147</v>
      </c>
      <c r="W13" s="143">
        <v>2776</v>
      </c>
      <c r="X13" s="142">
        <v>2585</v>
      </c>
      <c r="Y13" s="141">
        <f>SUM(U13:X13)</f>
        <v>430946</v>
      </c>
      <c r="Z13" s="140">
        <f>IF(ISERROR(S13/Y13-1),"         /0",IF(S13/Y13&gt;5,"  *  ",(S13/Y13-1)))</f>
        <v>0.13906846797510597</v>
      </c>
    </row>
    <row r="14" spans="1:26" ht="21" customHeight="1">
      <c r="A14" s="148" t="s">
        <v>345</v>
      </c>
      <c r="B14" s="376" t="s">
        <v>346</v>
      </c>
      <c r="C14" s="146">
        <v>60416</v>
      </c>
      <c r="D14" s="142">
        <v>59489</v>
      </c>
      <c r="E14" s="143">
        <v>882</v>
      </c>
      <c r="F14" s="142">
        <v>921</v>
      </c>
      <c r="G14" s="141">
        <f aca="true" t="shared" si="0" ref="G14:G58">SUM(C14:F14)</f>
        <v>121708</v>
      </c>
      <c r="H14" s="145">
        <f aca="true" t="shared" si="1" ref="H14:H58">G14/$G$9</f>
        <v>0.048435500848659954</v>
      </c>
      <c r="I14" s="144">
        <v>53550</v>
      </c>
      <c r="J14" s="142">
        <v>50909</v>
      </c>
      <c r="K14" s="143">
        <v>4305</v>
      </c>
      <c r="L14" s="142">
        <v>4436</v>
      </c>
      <c r="M14" s="141">
        <f aca="true" t="shared" si="2" ref="M14:M58">SUM(I14:L14)</f>
        <v>113200</v>
      </c>
      <c r="N14" s="147">
        <f aca="true" t="shared" si="3" ref="N14:N58">IF(ISERROR(G14/M14-1),"         /0",(G14/M14-1))</f>
        <v>0.07515901060070673</v>
      </c>
      <c r="O14" s="146">
        <v>189465</v>
      </c>
      <c r="P14" s="142">
        <v>175244</v>
      </c>
      <c r="Q14" s="143">
        <v>3101</v>
      </c>
      <c r="R14" s="142">
        <v>3408</v>
      </c>
      <c r="S14" s="141">
        <f aca="true" t="shared" si="4" ref="S14:S58">SUM(O14:R14)</f>
        <v>371218</v>
      </c>
      <c r="T14" s="145">
        <f aca="true" t="shared" si="5" ref="T14:T58">S14/$S$9</f>
        <v>0.04902408891524276</v>
      </c>
      <c r="U14" s="144">
        <v>163689</v>
      </c>
      <c r="V14" s="142">
        <v>148310</v>
      </c>
      <c r="W14" s="143">
        <v>11514</v>
      </c>
      <c r="X14" s="142">
        <v>11062</v>
      </c>
      <c r="Y14" s="141">
        <f aca="true" t="shared" si="6" ref="Y14:Y58">SUM(U14:X14)</f>
        <v>334575</v>
      </c>
      <c r="Z14" s="140">
        <f aca="true" t="shared" si="7" ref="Z14:Z58">IF(ISERROR(S14/Y14-1),"         /0",IF(S14/Y14&gt;5,"  *  ",(S14/Y14-1)))</f>
        <v>0.10952103414779946</v>
      </c>
    </row>
    <row r="15" spans="1:26" ht="21" customHeight="1">
      <c r="A15" s="148" t="s">
        <v>347</v>
      </c>
      <c r="B15" s="376" t="s">
        <v>348</v>
      </c>
      <c r="C15" s="146">
        <v>48191</v>
      </c>
      <c r="D15" s="142">
        <v>48272</v>
      </c>
      <c r="E15" s="143">
        <v>1512</v>
      </c>
      <c r="F15" s="142">
        <v>1729</v>
      </c>
      <c r="G15" s="141">
        <f aca="true" t="shared" si="8" ref="G15:G24">SUM(C15:F15)</f>
        <v>99704</v>
      </c>
      <c r="H15" s="145">
        <f aca="true" t="shared" si="9" ref="H15:H24">G15/$G$9</f>
        <v>0.03967868321404338</v>
      </c>
      <c r="I15" s="144">
        <v>44020</v>
      </c>
      <c r="J15" s="142">
        <v>42794</v>
      </c>
      <c r="K15" s="143">
        <v>1880</v>
      </c>
      <c r="L15" s="142">
        <v>1734</v>
      </c>
      <c r="M15" s="141">
        <f aca="true" t="shared" si="10" ref="M15:M24">SUM(I15:L15)</f>
        <v>90428</v>
      </c>
      <c r="N15" s="147">
        <f aca="true" t="shared" si="11" ref="N15:N24">IF(ISERROR(G15/M15-1),"         /0",(G15/M15-1))</f>
        <v>0.10257884725969824</v>
      </c>
      <c r="O15" s="146">
        <v>148234</v>
      </c>
      <c r="P15" s="142">
        <v>140690</v>
      </c>
      <c r="Q15" s="143">
        <v>4911</v>
      </c>
      <c r="R15" s="142">
        <v>5011</v>
      </c>
      <c r="S15" s="141">
        <f aca="true" t="shared" si="12" ref="S15:S24">SUM(O15:R15)</f>
        <v>298846</v>
      </c>
      <c r="T15" s="145">
        <f aca="true" t="shared" si="13" ref="T15:T24">S15/$S$9</f>
        <v>0.03946643987081617</v>
      </c>
      <c r="U15" s="144">
        <v>131481</v>
      </c>
      <c r="V15" s="142">
        <v>122883</v>
      </c>
      <c r="W15" s="143">
        <v>7006</v>
      </c>
      <c r="X15" s="142">
        <v>6566</v>
      </c>
      <c r="Y15" s="141">
        <f aca="true" t="shared" si="14" ref="Y15:Y24">SUM(U15:X15)</f>
        <v>267936</v>
      </c>
      <c r="Z15" s="140">
        <f aca="true" t="shared" si="15" ref="Z15:Z24">IF(ISERROR(S15/Y15-1),"         /0",IF(S15/Y15&gt;5,"  *  ",(S15/Y15-1)))</f>
        <v>0.1153633703571002</v>
      </c>
    </row>
    <row r="16" spans="1:26" ht="21" customHeight="1">
      <c r="A16" s="148" t="s">
        <v>349</v>
      </c>
      <c r="B16" s="376" t="s">
        <v>350</v>
      </c>
      <c r="C16" s="146">
        <v>28639</v>
      </c>
      <c r="D16" s="142">
        <v>30486</v>
      </c>
      <c r="E16" s="143">
        <v>12086</v>
      </c>
      <c r="F16" s="142">
        <v>11924</v>
      </c>
      <c r="G16" s="141">
        <f t="shared" si="8"/>
        <v>83135</v>
      </c>
      <c r="H16" s="145">
        <f t="shared" si="9"/>
        <v>0.0330848043107548</v>
      </c>
      <c r="I16" s="144">
        <v>24215</v>
      </c>
      <c r="J16" s="142">
        <v>24988</v>
      </c>
      <c r="K16" s="143">
        <v>7832</v>
      </c>
      <c r="L16" s="142">
        <v>8421</v>
      </c>
      <c r="M16" s="141">
        <f t="shared" si="10"/>
        <v>65456</v>
      </c>
      <c r="N16" s="147">
        <f t="shared" si="11"/>
        <v>0.2700898313370814</v>
      </c>
      <c r="O16" s="146">
        <v>97064</v>
      </c>
      <c r="P16" s="142">
        <v>93081</v>
      </c>
      <c r="Q16" s="143">
        <v>46150</v>
      </c>
      <c r="R16" s="142">
        <v>43808</v>
      </c>
      <c r="S16" s="141">
        <f t="shared" si="12"/>
        <v>280103</v>
      </c>
      <c r="T16" s="145">
        <f t="shared" si="13"/>
        <v>0.036991186788965624</v>
      </c>
      <c r="U16" s="144">
        <v>88746</v>
      </c>
      <c r="V16" s="142">
        <v>85851</v>
      </c>
      <c r="W16" s="143">
        <v>34210</v>
      </c>
      <c r="X16" s="142">
        <v>30358</v>
      </c>
      <c r="Y16" s="141">
        <f t="shared" si="14"/>
        <v>239165</v>
      </c>
      <c r="Z16" s="140">
        <f t="shared" si="15"/>
        <v>0.1711705308050928</v>
      </c>
    </row>
    <row r="17" spans="1:26" ht="21" customHeight="1">
      <c r="A17" s="148" t="s">
        <v>353</v>
      </c>
      <c r="B17" s="376" t="s">
        <v>354</v>
      </c>
      <c r="C17" s="146">
        <v>37299</v>
      </c>
      <c r="D17" s="142">
        <v>37383</v>
      </c>
      <c r="E17" s="143">
        <v>727</v>
      </c>
      <c r="F17" s="142">
        <v>774</v>
      </c>
      <c r="G17" s="141">
        <f>SUM(C17:F17)</f>
        <v>76183</v>
      </c>
      <c r="H17" s="145">
        <f>G17/$G$9</f>
        <v>0.03031815296573324</v>
      </c>
      <c r="I17" s="144">
        <v>37786</v>
      </c>
      <c r="J17" s="142">
        <v>37541</v>
      </c>
      <c r="K17" s="143">
        <v>526</v>
      </c>
      <c r="L17" s="142">
        <v>583</v>
      </c>
      <c r="M17" s="141">
        <f>SUM(I17:L17)</f>
        <v>76436</v>
      </c>
      <c r="N17" s="147">
        <f>IF(ISERROR(G17/M17-1),"         /0",(G17/M17-1))</f>
        <v>-0.0033099586582239215</v>
      </c>
      <c r="O17" s="146">
        <v>106624</v>
      </c>
      <c r="P17" s="142">
        <v>111429</v>
      </c>
      <c r="Q17" s="143">
        <v>2854</v>
      </c>
      <c r="R17" s="142">
        <v>3490</v>
      </c>
      <c r="S17" s="141">
        <f>SUM(O17:R17)</f>
        <v>224397</v>
      </c>
      <c r="T17" s="145">
        <f>S17/$S$9</f>
        <v>0.029634496388412545</v>
      </c>
      <c r="U17" s="144">
        <v>102974</v>
      </c>
      <c r="V17" s="142">
        <v>106799</v>
      </c>
      <c r="W17" s="143">
        <v>3400</v>
      </c>
      <c r="X17" s="142">
        <v>4170</v>
      </c>
      <c r="Y17" s="141">
        <f>SUM(U17:X17)</f>
        <v>217343</v>
      </c>
      <c r="Z17" s="140">
        <f>IF(ISERROR(S17/Y17-1),"         /0",IF(S17/Y17&gt;5,"  *  ",(S17/Y17-1)))</f>
        <v>0.03245561163690569</v>
      </c>
    </row>
    <row r="18" spans="1:26" ht="21" customHeight="1">
      <c r="A18" s="148" t="s">
        <v>351</v>
      </c>
      <c r="B18" s="376" t="s">
        <v>352</v>
      </c>
      <c r="C18" s="146">
        <v>37144</v>
      </c>
      <c r="D18" s="142">
        <v>37704</v>
      </c>
      <c r="E18" s="143">
        <v>453</v>
      </c>
      <c r="F18" s="142">
        <v>345</v>
      </c>
      <c r="G18" s="141">
        <f>SUM(C18:F18)</f>
        <v>75646</v>
      </c>
      <c r="H18" s="145">
        <f>G18/$G$9</f>
        <v>0.03010444586385226</v>
      </c>
      <c r="I18" s="144">
        <v>31469</v>
      </c>
      <c r="J18" s="142">
        <v>30344</v>
      </c>
      <c r="K18" s="143">
        <v>863</v>
      </c>
      <c r="L18" s="142">
        <v>611</v>
      </c>
      <c r="M18" s="141">
        <f>SUM(I18:L18)</f>
        <v>63287</v>
      </c>
      <c r="N18" s="147">
        <f>IF(ISERROR(G18/M18-1),"         /0",(G18/M18-1))</f>
        <v>0.19528497163714498</v>
      </c>
      <c r="O18" s="146">
        <v>125968</v>
      </c>
      <c r="P18" s="142">
        <v>118989</v>
      </c>
      <c r="Q18" s="143">
        <v>1350</v>
      </c>
      <c r="R18" s="142">
        <v>1116</v>
      </c>
      <c r="S18" s="141">
        <f>SUM(O18:R18)</f>
        <v>247423</v>
      </c>
      <c r="T18" s="145">
        <f>S18/$S$9</f>
        <v>0.0326753744475648</v>
      </c>
      <c r="U18" s="144">
        <v>103722</v>
      </c>
      <c r="V18" s="142">
        <v>96125</v>
      </c>
      <c r="W18" s="143">
        <v>5457</v>
      </c>
      <c r="X18" s="142">
        <v>4124</v>
      </c>
      <c r="Y18" s="141">
        <f>SUM(U18:X18)</f>
        <v>209428</v>
      </c>
      <c r="Z18" s="140">
        <f>IF(ISERROR(S18/Y18-1),"         /0",IF(S18/Y18&gt;5,"  *  ",(S18/Y18-1)))</f>
        <v>0.18142273239490425</v>
      </c>
    </row>
    <row r="19" spans="1:26" ht="21" customHeight="1">
      <c r="A19" s="148" t="s">
        <v>355</v>
      </c>
      <c r="B19" s="376" t="s">
        <v>356</v>
      </c>
      <c r="C19" s="146">
        <v>30647</v>
      </c>
      <c r="D19" s="142">
        <v>31360</v>
      </c>
      <c r="E19" s="143">
        <v>222</v>
      </c>
      <c r="F19" s="142">
        <v>267</v>
      </c>
      <c r="G19" s="141">
        <f t="shared" si="8"/>
        <v>62496</v>
      </c>
      <c r="H19" s="145">
        <f t="shared" si="9"/>
        <v>0.02487120863902005</v>
      </c>
      <c r="I19" s="144">
        <v>27610</v>
      </c>
      <c r="J19" s="142">
        <v>27617</v>
      </c>
      <c r="K19" s="143">
        <v>312</v>
      </c>
      <c r="L19" s="142">
        <v>336</v>
      </c>
      <c r="M19" s="141">
        <f t="shared" si="10"/>
        <v>55875</v>
      </c>
      <c r="N19" s="147">
        <f t="shared" si="11"/>
        <v>0.11849664429530193</v>
      </c>
      <c r="O19" s="146">
        <v>100362</v>
      </c>
      <c r="P19" s="142">
        <v>99163</v>
      </c>
      <c r="Q19" s="143">
        <v>1114</v>
      </c>
      <c r="R19" s="142">
        <v>1266</v>
      </c>
      <c r="S19" s="141">
        <f t="shared" si="12"/>
        <v>201905</v>
      </c>
      <c r="T19" s="145">
        <f t="shared" si="13"/>
        <v>0.026664139865071435</v>
      </c>
      <c r="U19" s="144">
        <v>88551</v>
      </c>
      <c r="V19" s="142">
        <v>86466</v>
      </c>
      <c r="W19" s="143">
        <v>1051</v>
      </c>
      <c r="X19" s="142">
        <v>1091</v>
      </c>
      <c r="Y19" s="141">
        <f t="shared" si="14"/>
        <v>177159</v>
      </c>
      <c r="Z19" s="140">
        <f t="shared" si="15"/>
        <v>0.13968243216545595</v>
      </c>
    </row>
    <row r="20" spans="1:26" ht="21" customHeight="1">
      <c r="A20" s="148" t="s">
        <v>357</v>
      </c>
      <c r="B20" s="376" t="s">
        <v>358</v>
      </c>
      <c r="C20" s="146">
        <v>28893</v>
      </c>
      <c r="D20" s="142">
        <v>28516</v>
      </c>
      <c r="E20" s="143">
        <v>1854</v>
      </c>
      <c r="F20" s="142">
        <v>1740</v>
      </c>
      <c r="G20" s="141">
        <f t="shared" si="8"/>
        <v>61003</v>
      </c>
      <c r="H20" s="145">
        <f t="shared" si="9"/>
        <v>0.02427704718071781</v>
      </c>
      <c r="I20" s="144">
        <v>30010</v>
      </c>
      <c r="J20" s="142">
        <v>27947</v>
      </c>
      <c r="K20" s="143">
        <v>1196</v>
      </c>
      <c r="L20" s="142">
        <v>1247</v>
      </c>
      <c r="M20" s="141">
        <f t="shared" si="10"/>
        <v>60400</v>
      </c>
      <c r="N20" s="147">
        <f t="shared" si="11"/>
        <v>0.009983443708609263</v>
      </c>
      <c r="O20" s="146">
        <v>91538</v>
      </c>
      <c r="P20" s="142">
        <v>82494</v>
      </c>
      <c r="Q20" s="143">
        <v>4943</v>
      </c>
      <c r="R20" s="142">
        <v>5498</v>
      </c>
      <c r="S20" s="141">
        <f t="shared" si="12"/>
        <v>184473</v>
      </c>
      <c r="T20" s="145">
        <f t="shared" si="13"/>
        <v>0.024362021115521274</v>
      </c>
      <c r="U20" s="144">
        <v>84356</v>
      </c>
      <c r="V20" s="142">
        <v>75389</v>
      </c>
      <c r="W20" s="143">
        <v>4172</v>
      </c>
      <c r="X20" s="142">
        <v>4289</v>
      </c>
      <c r="Y20" s="141">
        <f t="shared" si="14"/>
        <v>168206</v>
      </c>
      <c r="Z20" s="140">
        <f t="shared" si="15"/>
        <v>0.09670879754586648</v>
      </c>
    </row>
    <row r="21" spans="1:26" ht="21" customHeight="1">
      <c r="A21" s="148" t="s">
        <v>359</v>
      </c>
      <c r="B21" s="376" t="s">
        <v>360</v>
      </c>
      <c r="C21" s="146">
        <v>21510</v>
      </c>
      <c r="D21" s="142">
        <v>22302</v>
      </c>
      <c r="E21" s="143">
        <v>103</v>
      </c>
      <c r="F21" s="142">
        <v>143</v>
      </c>
      <c r="G21" s="141">
        <f t="shared" si="8"/>
        <v>44058</v>
      </c>
      <c r="H21" s="145">
        <f t="shared" si="9"/>
        <v>0.017533533509631744</v>
      </c>
      <c r="I21" s="144">
        <v>21962</v>
      </c>
      <c r="J21" s="142">
        <v>21469</v>
      </c>
      <c r="K21" s="143">
        <v>42</v>
      </c>
      <c r="L21" s="142">
        <v>37</v>
      </c>
      <c r="M21" s="141">
        <f t="shared" si="10"/>
        <v>43510</v>
      </c>
      <c r="N21" s="147">
        <f t="shared" si="11"/>
        <v>0.012594805791771968</v>
      </c>
      <c r="O21" s="146">
        <v>72422</v>
      </c>
      <c r="P21" s="142">
        <v>67168</v>
      </c>
      <c r="Q21" s="143">
        <v>505</v>
      </c>
      <c r="R21" s="142">
        <v>530</v>
      </c>
      <c r="S21" s="141">
        <f t="shared" si="12"/>
        <v>140625</v>
      </c>
      <c r="T21" s="145">
        <f t="shared" si="13"/>
        <v>0.018571331410939158</v>
      </c>
      <c r="U21" s="144">
        <v>69802</v>
      </c>
      <c r="V21" s="142">
        <v>62644</v>
      </c>
      <c r="W21" s="143">
        <v>349</v>
      </c>
      <c r="X21" s="142">
        <v>308</v>
      </c>
      <c r="Y21" s="141">
        <f t="shared" si="14"/>
        <v>133103</v>
      </c>
      <c r="Z21" s="140">
        <f t="shared" si="15"/>
        <v>0.05651262556065606</v>
      </c>
    </row>
    <row r="22" spans="1:26" ht="21" customHeight="1">
      <c r="A22" s="148" t="s">
        <v>361</v>
      </c>
      <c r="B22" s="376" t="s">
        <v>361</v>
      </c>
      <c r="C22" s="146">
        <v>14646</v>
      </c>
      <c r="D22" s="142">
        <v>14186</v>
      </c>
      <c r="E22" s="143">
        <v>2120</v>
      </c>
      <c r="F22" s="142">
        <v>2075</v>
      </c>
      <c r="G22" s="141">
        <f t="shared" si="8"/>
        <v>33027</v>
      </c>
      <c r="H22" s="145">
        <f t="shared" si="9"/>
        <v>0.013143583712892268</v>
      </c>
      <c r="I22" s="144">
        <v>11503</v>
      </c>
      <c r="J22" s="142">
        <v>11779</v>
      </c>
      <c r="K22" s="143">
        <v>2196</v>
      </c>
      <c r="L22" s="142">
        <v>2251</v>
      </c>
      <c r="M22" s="141">
        <f t="shared" si="10"/>
        <v>27729</v>
      </c>
      <c r="N22" s="147">
        <f t="shared" si="11"/>
        <v>0.19106350751920376</v>
      </c>
      <c r="O22" s="146">
        <v>43218</v>
      </c>
      <c r="P22" s="142">
        <v>42545</v>
      </c>
      <c r="Q22" s="143">
        <v>5700</v>
      </c>
      <c r="R22" s="142">
        <v>5536</v>
      </c>
      <c r="S22" s="141">
        <f t="shared" si="12"/>
        <v>96999</v>
      </c>
      <c r="T22" s="145">
        <f t="shared" si="13"/>
        <v>0.01280995964821111</v>
      </c>
      <c r="U22" s="144">
        <v>30233</v>
      </c>
      <c r="V22" s="142">
        <v>30531</v>
      </c>
      <c r="W22" s="143">
        <v>5385</v>
      </c>
      <c r="X22" s="142">
        <v>5109</v>
      </c>
      <c r="Y22" s="141">
        <f t="shared" si="14"/>
        <v>71258</v>
      </c>
      <c r="Z22" s="140">
        <f t="shared" si="15"/>
        <v>0.3612366330797945</v>
      </c>
    </row>
    <row r="23" spans="1:26" ht="21" customHeight="1">
      <c r="A23" s="148" t="s">
        <v>362</v>
      </c>
      <c r="B23" s="376" t="s">
        <v>363</v>
      </c>
      <c r="C23" s="146">
        <v>12653</v>
      </c>
      <c r="D23" s="142">
        <v>12742</v>
      </c>
      <c r="E23" s="143">
        <v>514</v>
      </c>
      <c r="F23" s="142">
        <v>548</v>
      </c>
      <c r="G23" s="141">
        <f t="shared" si="8"/>
        <v>26457</v>
      </c>
      <c r="H23" s="145">
        <f t="shared" si="9"/>
        <v>0.010528954924516025</v>
      </c>
      <c r="I23" s="144">
        <v>10994</v>
      </c>
      <c r="J23" s="142">
        <v>10754</v>
      </c>
      <c r="K23" s="143">
        <v>785</v>
      </c>
      <c r="L23" s="142">
        <v>825</v>
      </c>
      <c r="M23" s="141">
        <f t="shared" si="10"/>
        <v>23358</v>
      </c>
      <c r="N23" s="147">
        <f t="shared" si="11"/>
        <v>0.13267403031081426</v>
      </c>
      <c r="O23" s="146">
        <v>36091</v>
      </c>
      <c r="P23" s="142">
        <v>34641</v>
      </c>
      <c r="Q23" s="143">
        <v>1462</v>
      </c>
      <c r="R23" s="142">
        <v>1446</v>
      </c>
      <c r="S23" s="141">
        <f t="shared" si="12"/>
        <v>73640</v>
      </c>
      <c r="T23" s="145">
        <f t="shared" si="13"/>
        <v>0.009725104676277758</v>
      </c>
      <c r="U23" s="144">
        <v>29737</v>
      </c>
      <c r="V23" s="142">
        <v>28134</v>
      </c>
      <c r="W23" s="143">
        <v>2554</v>
      </c>
      <c r="X23" s="142">
        <v>2521</v>
      </c>
      <c r="Y23" s="141">
        <f t="shared" si="14"/>
        <v>62946</v>
      </c>
      <c r="Z23" s="140">
        <f t="shared" si="15"/>
        <v>0.16989165316302857</v>
      </c>
    </row>
    <row r="24" spans="1:26" ht="21" customHeight="1">
      <c r="A24" s="148" t="s">
        <v>364</v>
      </c>
      <c r="B24" s="376" t="s">
        <v>365</v>
      </c>
      <c r="C24" s="146">
        <v>11683</v>
      </c>
      <c r="D24" s="142">
        <v>11720</v>
      </c>
      <c r="E24" s="143">
        <v>17</v>
      </c>
      <c r="F24" s="142">
        <v>21</v>
      </c>
      <c r="G24" s="141">
        <f t="shared" si="8"/>
        <v>23441</v>
      </c>
      <c r="H24" s="145">
        <f t="shared" si="9"/>
        <v>0.009328693063672379</v>
      </c>
      <c r="I24" s="144">
        <v>8977</v>
      </c>
      <c r="J24" s="142">
        <v>8409</v>
      </c>
      <c r="K24" s="143">
        <v>342</v>
      </c>
      <c r="L24" s="142">
        <v>320</v>
      </c>
      <c r="M24" s="141">
        <f t="shared" si="10"/>
        <v>18048</v>
      </c>
      <c r="N24" s="147">
        <f t="shared" si="11"/>
        <v>0.2988142730496455</v>
      </c>
      <c r="O24" s="146">
        <v>39364</v>
      </c>
      <c r="P24" s="142">
        <v>34352</v>
      </c>
      <c r="Q24" s="143">
        <v>1423</v>
      </c>
      <c r="R24" s="142">
        <v>1387</v>
      </c>
      <c r="S24" s="141">
        <f t="shared" si="12"/>
        <v>76526</v>
      </c>
      <c r="T24" s="145">
        <f t="shared" si="13"/>
        <v>0.010106237920380658</v>
      </c>
      <c r="U24" s="144">
        <v>27321</v>
      </c>
      <c r="V24" s="142">
        <v>23773</v>
      </c>
      <c r="W24" s="143">
        <v>1053</v>
      </c>
      <c r="X24" s="142">
        <v>838</v>
      </c>
      <c r="Y24" s="141">
        <f t="shared" si="14"/>
        <v>52985</v>
      </c>
      <c r="Z24" s="140">
        <f t="shared" si="15"/>
        <v>0.4442955553458525</v>
      </c>
    </row>
    <row r="25" spans="1:26" ht="21" customHeight="1">
      <c r="A25" s="148" t="s">
        <v>368</v>
      </c>
      <c r="B25" s="376" t="s">
        <v>369</v>
      </c>
      <c r="C25" s="146">
        <v>10422</v>
      </c>
      <c r="D25" s="142">
        <v>9964</v>
      </c>
      <c r="E25" s="143">
        <v>1037</v>
      </c>
      <c r="F25" s="142">
        <v>906</v>
      </c>
      <c r="G25" s="141">
        <f t="shared" si="0"/>
        <v>22329</v>
      </c>
      <c r="H25" s="145">
        <f t="shared" si="1"/>
        <v>0.00888615619720748</v>
      </c>
      <c r="I25" s="144">
        <v>10242</v>
      </c>
      <c r="J25" s="142">
        <v>10099</v>
      </c>
      <c r="K25" s="143">
        <v>801</v>
      </c>
      <c r="L25" s="142">
        <v>861</v>
      </c>
      <c r="M25" s="141">
        <f t="shared" si="2"/>
        <v>22003</v>
      </c>
      <c r="N25" s="147">
        <f t="shared" si="3"/>
        <v>0.014816161432531949</v>
      </c>
      <c r="O25" s="146">
        <v>32959</v>
      </c>
      <c r="P25" s="142">
        <v>28178</v>
      </c>
      <c r="Q25" s="143">
        <v>3435</v>
      </c>
      <c r="R25" s="142">
        <v>3451</v>
      </c>
      <c r="S25" s="141">
        <f t="shared" si="4"/>
        <v>68023</v>
      </c>
      <c r="T25" s="145">
        <f t="shared" si="5"/>
        <v>0.008983307922249346</v>
      </c>
      <c r="U25" s="144">
        <v>32195</v>
      </c>
      <c r="V25" s="142">
        <v>27635</v>
      </c>
      <c r="W25" s="143">
        <v>3270</v>
      </c>
      <c r="X25" s="142">
        <v>3612</v>
      </c>
      <c r="Y25" s="141">
        <f t="shared" si="6"/>
        <v>66712</v>
      </c>
      <c r="Z25" s="140">
        <f t="shared" si="7"/>
        <v>0.019651636886916846</v>
      </c>
    </row>
    <row r="26" spans="1:26" ht="21" customHeight="1">
      <c r="A26" s="148" t="s">
        <v>366</v>
      </c>
      <c r="B26" s="376" t="s">
        <v>367</v>
      </c>
      <c r="C26" s="146">
        <v>10450</v>
      </c>
      <c r="D26" s="142">
        <v>10445</v>
      </c>
      <c r="E26" s="143">
        <v>206</v>
      </c>
      <c r="F26" s="142">
        <v>139</v>
      </c>
      <c r="G26" s="141">
        <f t="shared" si="0"/>
        <v>21240</v>
      </c>
      <c r="H26" s="145">
        <f t="shared" si="1"/>
        <v>0.00845277252132594</v>
      </c>
      <c r="I26" s="144">
        <v>10431</v>
      </c>
      <c r="J26" s="142">
        <v>10257</v>
      </c>
      <c r="K26" s="143">
        <v>123</v>
      </c>
      <c r="L26" s="142">
        <v>108</v>
      </c>
      <c r="M26" s="141">
        <f t="shared" si="2"/>
        <v>20919</v>
      </c>
      <c r="N26" s="147">
        <f t="shared" si="3"/>
        <v>0.01534490176394665</v>
      </c>
      <c r="O26" s="146">
        <v>35920</v>
      </c>
      <c r="P26" s="142">
        <v>31599</v>
      </c>
      <c r="Q26" s="143">
        <v>443</v>
      </c>
      <c r="R26" s="142">
        <v>322</v>
      </c>
      <c r="S26" s="141">
        <f t="shared" si="4"/>
        <v>68284</v>
      </c>
      <c r="T26" s="145">
        <f t="shared" si="5"/>
        <v>0.009017776313348049</v>
      </c>
      <c r="U26" s="144">
        <v>34293</v>
      </c>
      <c r="V26" s="142">
        <v>30128</v>
      </c>
      <c r="W26" s="143">
        <v>162</v>
      </c>
      <c r="X26" s="142">
        <v>165</v>
      </c>
      <c r="Y26" s="141">
        <f t="shared" si="6"/>
        <v>64748</v>
      </c>
      <c r="Z26" s="140">
        <f t="shared" si="7"/>
        <v>0.05461172545870152</v>
      </c>
    </row>
    <row r="27" spans="1:26" ht="21" customHeight="1">
      <c r="A27" s="148" t="s">
        <v>370</v>
      </c>
      <c r="B27" s="376" t="s">
        <v>371</v>
      </c>
      <c r="C27" s="146">
        <v>9925</v>
      </c>
      <c r="D27" s="142">
        <v>9987</v>
      </c>
      <c r="E27" s="143">
        <v>5</v>
      </c>
      <c r="F27" s="142">
        <v>6</v>
      </c>
      <c r="G27" s="141">
        <f t="shared" si="0"/>
        <v>19923</v>
      </c>
      <c r="H27" s="145">
        <f t="shared" si="1"/>
        <v>0.007928652869226773</v>
      </c>
      <c r="I27" s="144">
        <v>8718</v>
      </c>
      <c r="J27" s="142">
        <v>9246</v>
      </c>
      <c r="K27" s="143">
        <v>6</v>
      </c>
      <c r="L27" s="142">
        <v>16</v>
      </c>
      <c r="M27" s="141">
        <f t="shared" si="2"/>
        <v>17986</v>
      </c>
      <c r="N27" s="147">
        <f t="shared" si="3"/>
        <v>0.10769487379072618</v>
      </c>
      <c r="O27" s="146">
        <v>28018</v>
      </c>
      <c r="P27" s="142">
        <v>27463</v>
      </c>
      <c r="Q27" s="143">
        <v>187</v>
      </c>
      <c r="R27" s="142">
        <v>122</v>
      </c>
      <c r="S27" s="141">
        <f t="shared" si="4"/>
        <v>55790</v>
      </c>
      <c r="T27" s="145">
        <f t="shared" si="5"/>
        <v>0.0073677836758492135</v>
      </c>
      <c r="U27" s="144">
        <v>24597</v>
      </c>
      <c r="V27" s="142">
        <v>24370</v>
      </c>
      <c r="W27" s="143">
        <v>265</v>
      </c>
      <c r="X27" s="142">
        <v>206</v>
      </c>
      <c r="Y27" s="141">
        <f t="shared" si="6"/>
        <v>49438</v>
      </c>
      <c r="Z27" s="140">
        <f t="shared" si="7"/>
        <v>0.1284841619806627</v>
      </c>
    </row>
    <row r="28" spans="1:26" ht="21" customHeight="1">
      <c r="A28" s="148" t="s">
        <v>372</v>
      </c>
      <c r="B28" s="376" t="s">
        <v>373</v>
      </c>
      <c r="C28" s="146">
        <v>9203</v>
      </c>
      <c r="D28" s="142">
        <v>9145</v>
      </c>
      <c r="E28" s="143">
        <v>27</v>
      </c>
      <c r="F28" s="142">
        <v>66</v>
      </c>
      <c r="G28" s="141">
        <f t="shared" si="0"/>
        <v>18441</v>
      </c>
      <c r="H28" s="145">
        <f t="shared" si="1"/>
        <v>0.007338869023812224</v>
      </c>
      <c r="I28" s="144">
        <v>9760</v>
      </c>
      <c r="J28" s="142">
        <v>9678</v>
      </c>
      <c r="K28" s="143">
        <v>37</v>
      </c>
      <c r="L28" s="142">
        <v>55</v>
      </c>
      <c r="M28" s="141">
        <f t="shared" si="2"/>
        <v>19530</v>
      </c>
      <c r="N28" s="147">
        <f t="shared" si="3"/>
        <v>-0.05576036866359446</v>
      </c>
      <c r="O28" s="146">
        <v>28436</v>
      </c>
      <c r="P28" s="142">
        <v>26418</v>
      </c>
      <c r="Q28" s="143">
        <v>630</v>
      </c>
      <c r="R28" s="142">
        <v>564</v>
      </c>
      <c r="S28" s="141">
        <f t="shared" si="4"/>
        <v>56048</v>
      </c>
      <c r="T28" s="145">
        <f t="shared" si="5"/>
        <v>0.007401855878544483</v>
      </c>
      <c r="U28" s="144">
        <v>28657</v>
      </c>
      <c r="V28" s="142">
        <v>24912</v>
      </c>
      <c r="W28" s="143">
        <v>679</v>
      </c>
      <c r="X28" s="142">
        <v>335</v>
      </c>
      <c r="Y28" s="141">
        <f t="shared" si="6"/>
        <v>54583</v>
      </c>
      <c r="Z28" s="140">
        <f t="shared" si="7"/>
        <v>0.026839858564021712</v>
      </c>
    </row>
    <row r="29" spans="1:26" ht="21" customHeight="1">
      <c r="A29" s="148" t="s">
        <v>374</v>
      </c>
      <c r="B29" s="376" t="s">
        <v>375</v>
      </c>
      <c r="C29" s="146">
        <v>8202</v>
      </c>
      <c r="D29" s="142">
        <v>7910</v>
      </c>
      <c r="E29" s="143">
        <v>170</v>
      </c>
      <c r="F29" s="142">
        <v>163</v>
      </c>
      <c r="G29" s="141">
        <f aca="true" t="shared" si="16" ref="G29:G41">SUM(C29:F29)</f>
        <v>16445</v>
      </c>
      <c r="H29" s="145">
        <f aca="true" t="shared" si="17" ref="H29:H41">G29/$G$9</f>
        <v>0.0065445312671000505</v>
      </c>
      <c r="I29" s="144">
        <v>7776</v>
      </c>
      <c r="J29" s="142">
        <v>7531</v>
      </c>
      <c r="K29" s="143">
        <v>191</v>
      </c>
      <c r="L29" s="142">
        <v>225</v>
      </c>
      <c r="M29" s="141">
        <f aca="true" t="shared" si="18" ref="M29:M41">SUM(I29:L29)</f>
        <v>15723</v>
      </c>
      <c r="N29" s="147">
        <f aca="true" t="shared" si="19" ref="N29:N41">IF(ISERROR(G29/M29-1),"         /0",(G29/M29-1))</f>
        <v>0.04591998982382495</v>
      </c>
      <c r="O29" s="146">
        <v>23441</v>
      </c>
      <c r="P29" s="142">
        <v>22548</v>
      </c>
      <c r="Q29" s="143">
        <v>446</v>
      </c>
      <c r="R29" s="142">
        <v>592</v>
      </c>
      <c r="S29" s="141">
        <f aca="true" t="shared" si="20" ref="S29:S41">SUM(O29:R29)</f>
        <v>47027</v>
      </c>
      <c r="T29" s="145">
        <f aca="true" t="shared" si="21" ref="T29:T41">S29/$S$9</f>
        <v>0.006210517349420343</v>
      </c>
      <c r="U29" s="144">
        <v>22187</v>
      </c>
      <c r="V29" s="142">
        <v>21440</v>
      </c>
      <c r="W29" s="143">
        <v>843</v>
      </c>
      <c r="X29" s="142">
        <v>1142</v>
      </c>
      <c r="Y29" s="141">
        <f aca="true" t="shared" si="22" ref="Y29:Y41">SUM(U29:X29)</f>
        <v>45612</v>
      </c>
      <c r="Z29" s="140">
        <f aca="true" t="shared" si="23" ref="Z29:Z41">IF(ISERROR(S29/Y29-1),"         /0",IF(S29/Y29&gt;5,"  *  ",(S29/Y29-1)))</f>
        <v>0.031022537928615312</v>
      </c>
    </row>
    <row r="30" spans="1:26" ht="21" customHeight="1">
      <c r="A30" s="148" t="s">
        <v>376</v>
      </c>
      <c r="B30" s="376" t="s">
        <v>377</v>
      </c>
      <c r="C30" s="146">
        <v>7588</v>
      </c>
      <c r="D30" s="142">
        <v>7551</v>
      </c>
      <c r="E30" s="143">
        <v>45</v>
      </c>
      <c r="F30" s="142">
        <v>18</v>
      </c>
      <c r="G30" s="141">
        <f t="shared" si="16"/>
        <v>15202</v>
      </c>
      <c r="H30" s="145">
        <f t="shared" si="17"/>
        <v>0.006049861010790815</v>
      </c>
      <c r="I30" s="144">
        <v>7393</v>
      </c>
      <c r="J30" s="142">
        <v>7213</v>
      </c>
      <c r="K30" s="143">
        <v>20</v>
      </c>
      <c r="L30" s="142">
        <v>5</v>
      </c>
      <c r="M30" s="141">
        <f t="shared" si="18"/>
        <v>14631</v>
      </c>
      <c r="N30" s="147">
        <f t="shared" si="19"/>
        <v>0.03902672407901031</v>
      </c>
      <c r="O30" s="146">
        <v>21842</v>
      </c>
      <c r="P30" s="142">
        <v>21225</v>
      </c>
      <c r="Q30" s="143">
        <v>70</v>
      </c>
      <c r="R30" s="142">
        <v>41</v>
      </c>
      <c r="S30" s="141">
        <f t="shared" si="20"/>
        <v>43178</v>
      </c>
      <c r="T30" s="145">
        <f t="shared" si="21"/>
        <v>0.005702207627815331</v>
      </c>
      <c r="U30" s="144">
        <v>19306</v>
      </c>
      <c r="V30" s="142">
        <v>19100</v>
      </c>
      <c r="W30" s="143">
        <v>336</v>
      </c>
      <c r="X30" s="142">
        <v>272</v>
      </c>
      <c r="Y30" s="141">
        <f t="shared" si="22"/>
        <v>39014</v>
      </c>
      <c r="Z30" s="140">
        <f t="shared" si="23"/>
        <v>0.1067309171066797</v>
      </c>
    </row>
    <row r="31" spans="1:26" ht="21" customHeight="1">
      <c r="A31" s="148" t="s">
        <v>378</v>
      </c>
      <c r="B31" s="376" t="s">
        <v>379</v>
      </c>
      <c r="C31" s="146">
        <v>6937</v>
      </c>
      <c r="D31" s="142">
        <v>6787</v>
      </c>
      <c r="E31" s="143">
        <v>84</v>
      </c>
      <c r="F31" s="142">
        <v>92</v>
      </c>
      <c r="G31" s="141">
        <f t="shared" si="16"/>
        <v>13900</v>
      </c>
      <c r="H31" s="145">
        <f t="shared" si="17"/>
        <v>0.005531710830811231</v>
      </c>
      <c r="I31" s="144">
        <v>7122</v>
      </c>
      <c r="J31" s="142">
        <v>6792</v>
      </c>
      <c r="K31" s="143">
        <v>325</v>
      </c>
      <c r="L31" s="142">
        <v>338</v>
      </c>
      <c r="M31" s="141">
        <f t="shared" si="18"/>
        <v>14577</v>
      </c>
      <c r="N31" s="147">
        <f t="shared" si="19"/>
        <v>-0.046443026685874966</v>
      </c>
      <c r="O31" s="146">
        <v>20086</v>
      </c>
      <c r="P31" s="142">
        <v>18467</v>
      </c>
      <c r="Q31" s="143">
        <v>273</v>
      </c>
      <c r="R31" s="142">
        <v>327</v>
      </c>
      <c r="S31" s="141">
        <f t="shared" si="20"/>
        <v>39153</v>
      </c>
      <c r="T31" s="145">
        <f t="shared" si="21"/>
        <v>0.005170654853208895</v>
      </c>
      <c r="U31" s="144">
        <v>19195</v>
      </c>
      <c r="V31" s="142">
        <v>17562</v>
      </c>
      <c r="W31" s="143">
        <v>511</v>
      </c>
      <c r="X31" s="142">
        <v>592</v>
      </c>
      <c r="Y31" s="141">
        <f t="shared" si="22"/>
        <v>37860</v>
      </c>
      <c r="Z31" s="140">
        <f t="shared" si="23"/>
        <v>0.03415213946117279</v>
      </c>
    </row>
    <row r="32" spans="1:26" ht="21" customHeight="1">
      <c r="A32" s="148" t="s">
        <v>380</v>
      </c>
      <c r="B32" s="376" t="s">
        <v>381</v>
      </c>
      <c r="C32" s="146">
        <v>5882</v>
      </c>
      <c r="D32" s="142">
        <v>5928</v>
      </c>
      <c r="E32" s="143">
        <v>37</v>
      </c>
      <c r="F32" s="142">
        <v>8</v>
      </c>
      <c r="G32" s="141">
        <f t="shared" si="16"/>
        <v>11855</v>
      </c>
      <c r="H32" s="145">
        <f t="shared" si="17"/>
        <v>0.0047178727985084275</v>
      </c>
      <c r="I32" s="144">
        <v>5423</v>
      </c>
      <c r="J32" s="142">
        <v>5438</v>
      </c>
      <c r="K32" s="143">
        <v>17</v>
      </c>
      <c r="L32" s="142">
        <v>24</v>
      </c>
      <c r="M32" s="141">
        <f t="shared" si="18"/>
        <v>10902</v>
      </c>
      <c r="N32" s="147">
        <f t="shared" si="19"/>
        <v>0.08741515318290216</v>
      </c>
      <c r="O32" s="146">
        <v>18755</v>
      </c>
      <c r="P32" s="142">
        <v>18766</v>
      </c>
      <c r="Q32" s="143">
        <v>112</v>
      </c>
      <c r="R32" s="142">
        <v>39</v>
      </c>
      <c r="S32" s="141">
        <f t="shared" si="20"/>
        <v>37672</v>
      </c>
      <c r="T32" s="145">
        <f t="shared" si="21"/>
        <v>0.004975069844713955</v>
      </c>
      <c r="U32" s="144">
        <v>17861</v>
      </c>
      <c r="V32" s="142">
        <v>17713</v>
      </c>
      <c r="W32" s="143">
        <v>125</v>
      </c>
      <c r="X32" s="142">
        <v>98</v>
      </c>
      <c r="Y32" s="141">
        <f t="shared" si="22"/>
        <v>35797</v>
      </c>
      <c r="Z32" s="140">
        <f t="shared" si="23"/>
        <v>0.052378690951755624</v>
      </c>
    </row>
    <row r="33" spans="1:26" ht="21" customHeight="1">
      <c r="A33" s="148" t="s">
        <v>382</v>
      </c>
      <c r="B33" s="376" t="s">
        <v>383</v>
      </c>
      <c r="C33" s="146">
        <v>2420</v>
      </c>
      <c r="D33" s="142">
        <v>2528</v>
      </c>
      <c r="E33" s="143">
        <v>2879</v>
      </c>
      <c r="F33" s="142">
        <v>2520</v>
      </c>
      <c r="G33" s="141">
        <f t="shared" si="16"/>
        <v>10347</v>
      </c>
      <c r="H33" s="145">
        <f t="shared" si="17"/>
        <v>0.0041177418680866055</v>
      </c>
      <c r="I33" s="144">
        <v>2244</v>
      </c>
      <c r="J33" s="142">
        <v>2111</v>
      </c>
      <c r="K33" s="143">
        <v>2153</v>
      </c>
      <c r="L33" s="142">
        <v>1983</v>
      </c>
      <c r="M33" s="141">
        <f t="shared" si="18"/>
        <v>8491</v>
      </c>
      <c r="N33" s="147">
        <f t="shared" si="19"/>
        <v>0.2185843834648451</v>
      </c>
      <c r="O33" s="146">
        <v>7694</v>
      </c>
      <c r="P33" s="142">
        <v>7357</v>
      </c>
      <c r="Q33" s="143">
        <v>8005</v>
      </c>
      <c r="R33" s="142">
        <v>7177</v>
      </c>
      <c r="S33" s="141">
        <f t="shared" si="20"/>
        <v>30233</v>
      </c>
      <c r="T33" s="145">
        <f t="shared" si="21"/>
        <v>0.003992654667000346</v>
      </c>
      <c r="U33" s="144">
        <v>6444</v>
      </c>
      <c r="V33" s="142">
        <v>6129</v>
      </c>
      <c r="W33" s="143">
        <v>6546</v>
      </c>
      <c r="X33" s="142">
        <v>5441</v>
      </c>
      <c r="Y33" s="141">
        <f t="shared" si="22"/>
        <v>24560</v>
      </c>
      <c r="Z33" s="140">
        <f t="shared" si="23"/>
        <v>0.23098534201954402</v>
      </c>
    </row>
    <row r="34" spans="1:26" ht="21" customHeight="1">
      <c r="A34" s="148" t="s">
        <v>384</v>
      </c>
      <c r="B34" s="376" t="s">
        <v>385</v>
      </c>
      <c r="C34" s="146">
        <v>4395</v>
      </c>
      <c r="D34" s="142">
        <v>4353</v>
      </c>
      <c r="E34" s="143">
        <v>205</v>
      </c>
      <c r="F34" s="142">
        <v>159</v>
      </c>
      <c r="G34" s="141">
        <f t="shared" si="16"/>
        <v>9112</v>
      </c>
      <c r="H34" s="145">
        <f t="shared" si="17"/>
        <v>0.0036262553302411466</v>
      </c>
      <c r="I34" s="144">
        <v>3383</v>
      </c>
      <c r="J34" s="142">
        <v>3508</v>
      </c>
      <c r="K34" s="143">
        <v>238</v>
      </c>
      <c r="L34" s="142">
        <v>221</v>
      </c>
      <c r="M34" s="141">
        <f t="shared" si="18"/>
        <v>7350</v>
      </c>
      <c r="N34" s="147">
        <f t="shared" si="19"/>
        <v>0.23972789115646265</v>
      </c>
      <c r="O34" s="146">
        <v>12662</v>
      </c>
      <c r="P34" s="142">
        <v>12556</v>
      </c>
      <c r="Q34" s="143">
        <v>610</v>
      </c>
      <c r="R34" s="142">
        <v>415</v>
      </c>
      <c r="S34" s="141">
        <f t="shared" si="20"/>
        <v>26243</v>
      </c>
      <c r="T34" s="145">
        <f t="shared" si="21"/>
        <v>0.003465724090433965</v>
      </c>
      <c r="U34" s="144">
        <v>10072</v>
      </c>
      <c r="V34" s="142">
        <v>10120</v>
      </c>
      <c r="W34" s="143">
        <v>1031</v>
      </c>
      <c r="X34" s="142">
        <v>936</v>
      </c>
      <c r="Y34" s="141">
        <f t="shared" si="22"/>
        <v>22159</v>
      </c>
      <c r="Z34" s="140">
        <f t="shared" si="23"/>
        <v>0.18430434586398303</v>
      </c>
    </row>
    <row r="35" spans="1:26" ht="21" customHeight="1">
      <c r="A35" s="148" t="s">
        <v>390</v>
      </c>
      <c r="B35" s="376" t="s">
        <v>391</v>
      </c>
      <c r="C35" s="146">
        <v>3598</v>
      </c>
      <c r="D35" s="142">
        <v>3499</v>
      </c>
      <c r="E35" s="143">
        <v>131</v>
      </c>
      <c r="F35" s="142">
        <v>138</v>
      </c>
      <c r="G35" s="141">
        <f t="shared" si="16"/>
        <v>7366</v>
      </c>
      <c r="H35" s="145">
        <f t="shared" si="17"/>
        <v>0.0029314087755219808</v>
      </c>
      <c r="I35" s="144">
        <v>3760</v>
      </c>
      <c r="J35" s="142">
        <v>3707</v>
      </c>
      <c r="K35" s="143">
        <v>128</v>
      </c>
      <c r="L35" s="142">
        <v>117</v>
      </c>
      <c r="M35" s="141">
        <f t="shared" si="18"/>
        <v>7712</v>
      </c>
      <c r="N35" s="147">
        <f t="shared" si="19"/>
        <v>-0.04486514522821572</v>
      </c>
      <c r="O35" s="146">
        <v>10622</v>
      </c>
      <c r="P35" s="142">
        <v>9593</v>
      </c>
      <c r="Q35" s="143">
        <v>378</v>
      </c>
      <c r="R35" s="142">
        <v>438</v>
      </c>
      <c r="S35" s="141">
        <f t="shared" si="20"/>
        <v>21031</v>
      </c>
      <c r="T35" s="145">
        <f t="shared" si="21"/>
        <v>0.002777412770869059</v>
      </c>
      <c r="U35" s="144">
        <v>10126</v>
      </c>
      <c r="V35" s="142">
        <v>9162</v>
      </c>
      <c r="W35" s="143">
        <v>578</v>
      </c>
      <c r="X35" s="142">
        <v>549</v>
      </c>
      <c r="Y35" s="141">
        <f t="shared" si="22"/>
        <v>20415</v>
      </c>
      <c r="Z35" s="140">
        <f t="shared" si="23"/>
        <v>0.030173891746265058</v>
      </c>
    </row>
    <row r="36" spans="1:26" ht="21" customHeight="1">
      <c r="A36" s="148" t="s">
        <v>398</v>
      </c>
      <c r="B36" s="376" t="s">
        <v>399</v>
      </c>
      <c r="C36" s="146">
        <v>3231</v>
      </c>
      <c r="D36" s="142">
        <v>3890</v>
      </c>
      <c r="E36" s="143">
        <v>0</v>
      </c>
      <c r="F36" s="142">
        <v>0</v>
      </c>
      <c r="G36" s="141">
        <f t="shared" si="16"/>
        <v>7121</v>
      </c>
      <c r="H36" s="145">
        <f t="shared" si="17"/>
        <v>0.002833907397568833</v>
      </c>
      <c r="I36" s="144"/>
      <c r="J36" s="142"/>
      <c r="K36" s="143">
        <v>3523</v>
      </c>
      <c r="L36" s="142">
        <v>3469</v>
      </c>
      <c r="M36" s="141">
        <f t="shared" si="18"/>
        <v>6992</v>
      </c>
      <c r="N36" s="147">
        <f t="shared" si="19"/>
        <v>0.018449656750572085</v>
      </c>
      <c r="O36" s="146">
        <v>7214</v>
      </c>
      <c r="P36" s="142">
        <v>9368</v>
      </c>
      <c r="Q36" s="143">
        <v>84</v>
      </c>
      <c r="R36" s="142">
        <v>81</v>
      </c>
      <c r="S36" s="141">
        <f t="shared" si="20"/>
        <v>16747</v>
      </c>
      <c r="T36" s="145">
        <f t="shared" si="21"/>
        <v>0.0022116557307662087</v>
      </c>
      <c r="U36" s="144"/>
      <c r="V36" s="142"/>
      <c r="W36" s="143">
        <v>10728</v>
      </c>
      <c r="X36" s="142">
        <v>10716</v>
      </c>
      <c r="Y36" s="141">
        <f t="shared" si="22"/>
        <v>21444</v>
      </c>
      <c r="Z36" s="140">
        <f t="shared" si="23"/>
        <v>-0.21903562768140272</v>
      </c>
    </row>
    <row r="37" spans="1:26" ht="21" customHeight="1">
      <c r="A37" s="148" t="s">
        <v>386</v>
      </c>
      <c r="B37" s="376" t="s">
        <v>387</v>
      </c>
      <c r="C37" s="146">
        <v>0</v>
      </c>
      <c r="D37" s="142">
        <v>0</v>
      </c>
      <c r="E37" s="143">
        <v>3559</v>
      </c>
      <c r="F37" s="142">
        <v>3486</v>
      </c>
      <c r="G37" s="141">
        <f t="shared" si="16"/>
        <v>7045</v>
      </c>
      <c r="H37" s="145">
        <f t="shared" si="17"/>
        <v>0.0028036620721629585</v>
      </c>
      <c r="I37" s="144"/>
      <c r="J37" s="142"/>
      <c r="K37" s="143">
        <v>2366</v>
      </c>
      <c r="L37" s="142">
        <v>2182</v>
      </c>
      <c r="M37" s="141">
        <f t="shared" si="18"/>
        <v>4548</v>
      </c>
      <c r="N37" s="147">
        <f t="shared" si="19"/>
        <v>0.5490325417766051</v>
      </c>
      <c r="O37" s="146"/>
      <c r="P37" s="142"/>
      <c r="Q37" s="143">
        <v>10564</v>
      </c>
      <c r="R37" s="142">
        <v>10524</v>
      </c>
      <c r="S37" s="141">
        <f t="shared" si="20"/>
        <v>21088</v>
      </c>
      <c r="T37" s="145">
        <f t="shared" si="21"/>
        <v>0.002784940350534293</v>
      </c>
      <c r="U37" s="144"/>
      <c r="V37" s="142"/>
      <c r="W37" s="143">
        <v>7354</v>
      </c>
      <c r="X37" s="142">
        <v>6777</v>
      </c>
      <c r="Y37" s="141">
        <f t="shared" si="22"/>
        <v>14131</v>
      </c>
      <c r="Z37" s="140">
        <f t="shared" si="23"/>
        <v>0.49232184558771497</v>
      </c>
    </row>
    <row r="38" spans="1:26" ht="21" customHeight="1">
      <c r="A38" s="148" t="s">
        <v>388</v>
      </c>
      <c r="B38" s="376" t="s">
        <v>389</v>
      </c>
      <c r="C38" s="146">
        <v>3320</v>
      </c>
      <c r="D38" s="142">
        <v>3443</v>
      </c>
      <c r="E38" s="143">
        <v>9</v>
      </c>
      <c r="F38" s="142">
        <v>7</v>
      </c>
      <c r="G38" s="141">
        <f t="shared" si="16"/>
        <v>6779</v>
      </c>
      <c r="H38" s="145">
        <f t="shared" si="17"/>
        <v>0.0026978034332423985</v>
      </c>
      <c r="I38" s="144">
        <v>2055</v>
      </c>
      <c r="J38" s="142">
        <v>1980</v>
      </c>
      <c r="K38" s="143">
        <v>10</v>
      </c>
      <c r="L38" s="142">
        <v>42</v>
      </c>
      <c r="M38" s="141">
        <f t="shared" si="18"/>
        <v>4087</v>
      </c>
      <c r="N38" s="147">
        <f t="shared" si="19"/>
        <v>0.6586738438952777</v>
      </c>
      <c r="O38" s="146">
        <v>9918</v>
      </c>
      <c r="P38" s="142">
        <v>9713</v>
      </c>
      <c r="Q38" s="143">
        <v>41</v>
      </c>
      <c r="R38" s="142">
        <v>42</v>
      </c>
      <c r="S38" s="141">
        <f t="shared" si="20"/>
        <v>19714</v>
      </c>
      <c r="T38" s="145">
        <f t="shared" si="21"/>
        <v>0.0026034860617618104</v>
      </c>
      <c r="U38" s="144">
        <v>6306</v>
      </c>
      <c r="V38" s="142">
        <v>5699</v>
      </c>
      <c r="W38" s="143">
        <v>31</v>
      </c>
      <c r="X38" s="142">
        <v>91</v>
      </c>
      <c r="Y38" s="141">
        <f t="shared" si="22"/>
        <v>12127</v>
      </c>
      <c r="Z38" s="140">
        <f t="shared" si="23"/>
        <v>0.6256287622660179</v>
      </c>
    </row>
    <row r="39" spans="1:26" ht="21" customHeight="1">
      <c r="A39" s="148" t="s">
        <v>392</v>
      </c>
      <c r="B39" s="376" t="s">
        <v>393</v>
      </c>
      <c r="C39" s="146">
        <v>3112</v>
      </c>
      <c r="D39" s="142">
        <v>2870</v>
      </c>
      <c r="E39" s="143">
        <v>89</v>
      </c>
      <c r="F39" s="142">
        <v>97</v>
      </c>
      <c r="G39" s="141">
        <f t="shared" si="16"/>
        <v>6168</v>
      </c>
      <c r="H39" s="145">
        <f t="shared" si="17"/>
        <v>0.0024546469355714875</v>
      </c>
      <c r="I39" s="144">
        <v>3126</v>
      </c>
      <c r="J39" s="142">
        <v>2955</v>
      </c>
      <c r="K39" s="143">
        <v>56</v>
      </c>
      <c r="L39" s="142">
        <v>68</v>
      </c>
      <c r="M39" s="141">
        <f t="shared" si="18"/>
        <v>6205</v>
      </c>
      <c r="N39" s="147">
        <f t="shared" si="19"/>
        <v>-0.005962933118452862</v>
      </c>
      <c r="O39" s="146">
        <v>8244</v>
      </c>
      <c r="P39" s="142">
        <v>7766</v>
      </c>
      <c r="Q39" s="143">
        <v>293</v>
      </c>
      <c r="R39" s="142">
        <v>297</v>
      </c>
      <c r="S39" s="141">
        <f t="shared" si="20"/>
        <v>16600</v>
      </c>
      <c r="T39" s="145">
        <f t="shared" si="21"/>
        <v>0.0021922424989979736</v>
      </c>
      <c r="U39" s="144">
        <v>7876</v>
      </c>
      <c r="V39" s="142">
        <v>7609</v>
      </c>
      <c r="W39" s="143">
        <v>192</v>
      </c>
      <c r="X39" s="142">
        <v>194</v>
      </c>
      <c r="Y39" s="141">
        <f t="shared" si="22"/>
        <v>15871</v>
      </c>
      <c r="Z39" s="140">
        <f t="shared" si="23"/>
        <v>0.045932833469850776</v>
      </c>
    </row>
    <row r="40" spans="1:26" ht="21" customHeight="1">
      <c r="A40" s="148" t="s">
        <v>396</v>
      </c>
      <c r="B40" s="376" t="s">
        <v>397</v>
      </c>
      <c r="C40" s="146">
        <v>799</v>
      </c>
      <c r="D40" s="142">
        <v>814</v>
      </c>
      <c r="E40" s="143">
        <v>1751</v>
      </c>
      <c r="F40" s="142">
        <v>1777</v>
      </c>
      <c r="G40" s="141">
        <f t="shared" si="16"/>
        <v>5141</v>
      </c>
      <c r="H40" s="145">
        <f t="shared" si="17"/>
        <v>0.0020459370777842116</v>
      </c>
      <c r="I40" s="144">
        <v>814</v>
      </c>
      <c r="J40" s="142">
        <v>800</v>
      </c>
      <c r="K40" s="143">
        <v>1556</v>
      </c>
      <c r="L40" s="142">
        <v>1579</v>
      </c>
      <c r="M40" s="141">
        <f t="shared" si="18"/>
        <v>4749</v>
      </c>
      <c r="N40" s="147">
        <f t="shared" si="19"/>
        <v>0.08254369340913881</v>
      </c>
      <c r="O40" s="146">
        <v>2632</v>
      </c>
      <c r="P40" s="142">
        <v>2458</v>
      </c>
      <c r="Q40" s="143">
        <v>5274</v>
      </c>
      <c r="R40" s="142">
        <v>5287</v>
      </c>
      <c r="S40" s="141">
        <f t="shared" si="20"/>
        <v>15651</v>
      </c>
      <c r="T40" s="145">
        <f t="shared" si="21"/>
        <v>0.0020669149007118844</v>
      </c>
      <c r="U40" s="144">
        <v>2900</v>
      </c>
      <c r="V40" s="142">
        <v>2625</v>
      </c>
      <c r="W40" s="143">
        <v>4925</v>
      </c>
      <c r="X40" s="142">
        <v>5201</v>
      </c>
      <c r="Y40" s="141">
        <f t="shared" si="22"/>
        <v>15651</v>
      </c>
      <c r="Z40" s="140">
        <f t="shared" si="23"/>
        <v>0</v>
      </c>
    </row>
    <row r="41" spans="1:26" ht="21" customHeight="1">
      <c r="A41" s="148" t="s">
        <v>394</v>
      </c>
      <c r="B41" s="376" t="s">
        <v>395</v>
      </c>
      <c r="C41" s="146">
        <v>2494</v>
      </c>
      <c r="D41" s="142">
        <v>2502</v>
      </c>
      <c r="E41" s="143">
        <v>65</v>
      </c>
      <c r="F41" s="142">
        <v>58</v>
      </c>
      <c r="G41" s="141">
        <f t="shared" si="16"/>
        <v>5119</v>
      </c>
      <c r="H41" s="145">
        <f t="shared" si="17"/>
        <v>0.0020371818520088267</v>
      </c>
      <c r="I41" s="144">
        <v>2040</v>
      </c>
      <c r="J41" s="142">
        <v>2008</v>
      </c>
      <c r="K41" s="143">
        <v>219</v>
      </c>
      <c r="L41" s="142">
        <v>229</v>
      </c>
      <c r="M41" s="141">
        <f t="shared" si="18"/>
        <v>4496</v>
      </c>
      <c r="N41" s="147">
        <f t="shared" si="19"/>
        <v>0.13856761565836306</v>
      </c>
      <c r="O41" s="146">
        <v>7594</v>
      </c>
      <c r="P41" s="142">
        <v>7386</v>
      </c>
      <c r="Q41" s="143">
        <v>280</v>
      </c>
      <c r="R41" s="142">
        <v>265</v>
      </c>
      <c r="S41" s="141">
        <f t="shared" si="20"/>
        <v>15525</v>
      </c>
      <c r="T41" s="145">
        <f t="shared" si="21"/>
        <v>0.002050274987767683</v>
      </c>
      <c r="U41" s="144">
        <v>6479</v>
      </c>
      <c r="V41" s="142">
        <v>5810</v>
      </c>
      <c r="W41" s="143">
        <v>542</v>
      </c>
      <c r="X41" s="142">
        <v>550</v>
      </c>
      <c r="Y41" s="141">
        <f t="shared" si="22"/>
        <v>13381</v>
      </c>
      <c r="Z41" s="140">
        <f t="shared" si="23"/>
        <v>0.16022718780360212</v>
      </c>
    </row>
    <row r="42" spans="1:26" ht="21" customHeight="1">
      <c r="A42" s="148" t="s">
        <v>400</v>
      </c>
      <c r="B42" s="376" t="s">
        <v>401</v>
      </c>
      <c r="C42" s="146">
        <v>1705</v>
      </c>
      <c r="D42" s="142">
        <v>1698</v>
      </c>
      <c r="E42" s="143">
        <v>354</v>
      </c>
      <c r="F42" s="142">
        <v>318</v>
      </c>
      <c r="G42" s="141">
        <f t="shared" si="0"/>
        <v>4075</v>
      </c>
      <c r="H42" s="145">
        <f t="shared" si="1"/>
        <v>0.0016217065924860265</v>
      </c>
      <c r="I42" s="144">
        <v>1748</v>
      </c>
      <c r="J42" s="142">
        <v>1712</v>
      </c>
      <c r="K42" s="143">
        <v>431</v>
      </c>
      <c r="L42" s="142">
        <v>393</v>
      </c>
      <c r="M42" s="141">
        <f t="shared" si="2"/>
        <v>4284</v>
      </c>
      <c r="N42" s="147">
        <f t="shared" si="3"/>
        <v>-0.048786181139122364</v>
      </c>
      <c r="O42" s="146">
        <v>4762</v>
      </c>
      <c r="P42" s="142">
        <v>4721</v>
      </c>
      <c r="Q42" s="143">
        <v>1066</v>
      </c>
      <c r="R42" s="142">
        <v>1009</v>
      </c>
      <c r="S42" s="141">
        <f t="shared" si="4"/>
        <v>11558</v>
      </c>
      <c r="T42" s="145">
        <f t="shared" si="5"/>
        <v>0.0015263818556276252</v>
      </c>
      <c r="U42" s="144">
        <v>4867</v>
      </c>
      <c r="V42" s="142">
        <v>4804</v>
      </c>
      <c r="W42" s="143">
        <v>1358</v>
      </c>
      <c r="X42" s="142">
        <v>1231</v>
      </c>
      <c r="Y42" s="141">
        <f t="shared" si="6"/>
        <v>12260</v>
      </c>
      <c r="Z42" s="140">
        <f t="shared" si="7"/>
        <v>-0.05725938009787923</v>
      </c>
    </row>
    <row r="43" spans="1:26" ht="21" customHeight="1">
      <c r="A43" s="148" t="s">
        <v>402</v>
      </c>
      <c r="B43" s="376" t="s">
        <v>403</v>
      </c>
      <c r="C43" s="146">
        <v>1266</v>
      </c>
      <c r="D43" s="142">
        <v>1252</v>
      </c>
      <c r="E43" s="143">
        <v>312</v>
      </c>
      <c r="F43" s="142">
        <v>301</v>
      </c>
      <c r="G43" s="141">
        <f t="shared" si="0"/>
        <v>3131</v>
      </c>
      <c r="H43" s="145">
        <f t="shared" si="1"/>
        <v>0.001246027813760429</v>
      </c>
      <c r="I43" s="144">
        <v>1161</v>
      </c>
      <c r="J43" s="142">
        <v>1103</v>
      </c>
      <c r="K43" s="143">
        <v>125</v>
      </c>
      <c r="L43" s="142">
        <v>109</v>
      </c>
      <c r="M43" s="141">
        <f t="shared" si="2"/>
        <v>2498</v>
      </c>
      <c r="N43" s="147">
        <f t="shared" si="3"/>
        <v>0.2534027221777422</v>
      </c>
      <c r="O43" s="146">
        <v>3563</v>
      </c>
      <c r="P43" s="142">
        <v>3703</v>
      </c>
      <c r="Q43" s="143">
        <v>722</v>
      </c>
      <c r="R43" s="142">
        <v>767</v>
      </c>
      <c r="S43" s="141">
        <f t="shared" si="4"/>
        <v>8755</v>
      </c>
      <c r="T43" s="145">
        <f t="shared" si="5"/>
        <v>0.0011562098240197143</v>
      </c>
      <c r="U43" s="144">
        <v>3300</v>
      </c>
      <c r="V43" s="142">
        <v>3139</v>
      </c>
      <c r="W43" s="143">
        <v>296</v>
      </c>
      <c r="X43" s="142">
        <v>239</v>
      </c>
      <c r="Y43" s="141">
        <f t="shared" si="6"/>
        <v>6974</v>
      </c>
      <c r="Z43" s="140">
        <f t="shared" si="7"/>
        <v>0.2553771149985662</v>
      </c>
    </row>
    <row r="44" spans="1:26" ht="21" customHeight="1">
      <c r="A44" s="148" t="s">
        <v>407</v>
      </c>
      <c r="B44" s="376" t="s">
        <v>408</v>
      </c>
      <c r="C44" s="146">
        <v>1396</v>
      </c>
      <c r="D44" s="142">
        <v>1365</v>
      </c>
      <c r="E44" s="143">
        <v>108</v>
      </c>
      <c r="F44" s="142">
        <v>109</v>
      </c>
      <c r="G44" s="141">
        <f t="shared" si="0"/>
        <v>2978</v>
      </c>
      <c r="H44" s="145">
        <f t="shared" si="1"/>
        <v>0.0011851391981407085</v>
      </c>
      <c r="I44" s="144">
        <v>1345</v>
      </c>
      <c r="J44" s="142">
        <v>1352</v>
      </c>
      <c r="K44" s="143">
        <v>198</v>
      </c>
      <c r="L44" s="142">
        <v>107</v>
      </c>
      <c r="M44" s="141">
        <f t="shared" si="2"/>
        <v>3002</v>
      </c>
      <c r="N44" s="147">
        <f t="shared" si="3"/>
        <v>-0.00799467021985345</v>
      </c>
      <c r="O44" s="146">
        <v>3660</v>
      </c>
      <c r="P44" s="142">
        <v>3417</v>
      </c>
      <c r="Q44" s="143">
        <v>213</v>
      </c>
      <c r="R44" s="142">
        <v>237</v>
      </c>
      <c r="S44" s="141">
        <f t="shared" si="4"/>
        <v>7527</v>
      </c>
      <c r="T44" s="145">
        <f t="shared" si="5"/>
        <v>0.000994036704214322</v>
      </c>
      <c r="U44" s="144">
        <v>3355</v>
      </c>
      <c r="V44" s="142">
        <v>3321</v>
      </c>
      <c r="W44" s="143">
        <v>790</v>
      </c>
      <c r="X44" s="142">
        <v>651</v>
      </c>
      <c r="Y44" s="141">
        <f t="shared" si="6"/>
        <v>8117</v>
      </c>
      <c r="Z44" s="140">
        <f t="shared" si="7"/>
        <v>-0.07268695330787234</v>
      </c>
    </row>
    <row r="45" spans="1:26" ht="21" customHeight="1">
      <c r="A45" s="148" t="s">
        <v>411</v>
      </c>
      <c r="B45" s="376" t="s">
        <v>412</v>
      </c>
      <c r="C45" s="146">
        <v>1510</v>
      </c>
      <c r="D45" s="142">
        <v>1131</v>
      </c>
      <c r="E45" s="143">
        <v>0</v>
      </c>
      <c r="F45" s="142">
        <v>0</v>
      </c>
      <c r="G45" s="141">
        <f t="shared" si="0"/>
        <v>2641</v>
      </c>
      <c r="H45" s="145">
        <f t="shared" si="1"/>
        <v>0.001051025057854134</v>
      </c>
      <c r="I45" s="144"/>
      <c r="J45" s="142"/>
      <c r="K45" s="143">
        <v>1157</v>
      </c>
      <c r="L45" s="142">
        <v>1198</v>
      </c>
      <c r="M45" s="141">
        <f t="shared" si="2"/>
        <v>2355</v>
      </c>
      <c r="N45" s="147">
        <f t="shared" si="3"/>
        <v>0.12144373673036091</v>
      </c>
      <c r="O45" s="146">
        <v>3605</v>
      </c>
      <c r="P45" s="142">
        <v>2900</v>
      </c>
      <c r="Q45" s="143"/>
      <c r="R45" s="142"/>
      <c r="S45" s="141">
        <f t="shared" si="4"/>
        <v>6505</v>
      </c>
      <c r="T45" s="145">
        <f t="shared" si="5"/>
        <v>0.0008590685214446878</v>
      </c>
      <c r="U45" s="144"/>
      <c r="V45" s="142"/>
      <c r="W45" s="143">
        <v>3400</v>
      </c>
      <c r="X45" s="142">
        <v>3616</v>
      </c>
      <c r="Y45" s="141">
        <f t="shared" si="6"/>
        <v>7016</v>
      </c>
      <c r="Z45" s="140">
        <f t="shared" si="7"/>
        <v>-0.07283352337514248</v>
      </c>
    </row>
    <row r="46" spans="1:26" ht="21" customHeight="1">
      <c r="A46" s="148" t="s">
        <v>404</v>
      </c>
      <c r="B46" s="376" t="s">
        <v>404</v>
      </c>
      <c r="C46" s="146">
        <v>540</v>
      </c>
      <c r="D46" s="142">
        <v>652</v>
      </c>
      <c r="E46" s="143">
        <v>766</v>
      </c>
      <c r="F46" s="142">
        <v>644</v>
      </c>
      <c r="G46" s="141">
        <f t="shared" si="0"/>
        <v>2602</v>
      </c>
      <c r="H46" s="145">
        <f t="shared" si="1"/>
        <v>0.0010355044303432248</v>
      </c>
      <c r="I46" s="144">
        <v>16</v>
      </c>
      <c r="J46" s="142">
        <v>635</v>
      </c>
      <c r="K46" s="143">
        <v>498</v>
      </c>
      <c r="L46" s="142">
        <v>509</v>
      </c>
      <c r="M46" s="141">
        <f t="shared" si="2"/>
        <v>1658</v>
      </c>
      <c r="N46" s="147">
        <f t="shared" si="3"/>
        <v>0.5693606755126659</v>
      </c>
      <c r="O46" s="146">
        <v>1700</v>
      </c>
      <c r="P46" s="142">
        <v>2265</v>
      </c>
      <c r="Q46" s="143">
        <v>2071</v>
      </c>
      <c r="R46" s="142">
        <v>1789</v>
      </c>
      <c r="S46" s="141">
        <f t="shared" si="4"/>
        <v>7825</v>
      </c>
      <c r="T46" s="145">
        <f t="shared" si="5"/>
        <v>0.00103339141895537</v>
      </c>
      <c r="U46" s="144">
        <v>643</v>
      </c>
      <c r="V46" s="142">
        <v>1302</v>
      </c>
      <c r="W46" s="143">
        <v>1534</v>
      </c>
      <c r="X46" s="142">
        <v>1508</v>
      </c>
      <c r="Y46" s="141">
        <f t="shared" si="6"/>
        <v>4987</v>
      </c>
      <c r="Z46" s="140">
        <f t="shared" si="7"/>
        <v>0.5690796069781432</v>
      </c>
    </row>
    <row r="47" spans="1:26" ht="21" customHeight="1">
      <c r="A47" s="148" t="s">
        <v>405</v>
      </c>
      <c r="B47" s="376" t="s">
        <v>406</v>
      </c>
      <c r="C47" s="146">
        <v>1145</v>
      </c>
      <c r="D47" s="142">
        <v>1357</v>
      </c>
      <c r="E47" s="143">
        <v>40</v>
      </c>
      <c r="F47" s="142">
        <v>39</v>
      </c>
      <c r="G47" s="141">
        <f t="shared" si="0"/>
        <v>2581</v>
      </c>
      <c r="H47" s="145">
        <f t="shared" si="1"/>
        <v>0.0010271471693758122</v>
      </c>
      <c r="I47" s="144">
        <v>2186</v>
      </c>
      <c r="J47" s="142">
        <v>2141</v>
      </c>
      <c r="K47" s="143">
        <v>9</v>
      </c>
      <c r="L47" s="142">
        <v>11</v>
      </c>
      <c r="M47" s="141">
        <f t="shared" si="2"/>
        <v>4347</v>
      </c>
      <c r="N47" s="147">
        <f t="shared" si="3"/>
        <v>-0.40625718886588447</v>
      </c>
      <c r="O47" s="146">
        <v>4738</v>
      </c>
      <c r="P47" s="142">
        <v>4290</v>
      </c>
      <c r="Q47" s="143">
        <v>188</v>
      </c>
      <c r="R47" s="142">
        <v>179</v>
      </c>
      <c r="S47" s="141">
        <f t="shared" si="4"/>
        <v>9395</v>
      </c>
      <c r="T47" s="145">
        <f t="shared" si="5"/>
        <v>0.0012407300167521663</v>
      </c>
      <c r="U47" s="144">
        <v>7686</v>
      </c>
      <c r="V47" s="142">
        <v>6702</v>
      </c>
      <c r="W47" s="143">
        <v>91</v>
      </c>
      <c r="X47" s="142">
        <v>84</v>
      </c>
      <c r="Y47" s="141">
        <f t="shared" si="6"/>
        <v>14563</v>
      </c>
      <c r="Z47" s="140">
        <f t="shared" si="7"/>
        <v>-0.3548719357275286</v>
      </c>
    </row>
    <row r="48" spans="1:26" ht="21" customHeight="1">
      <c r="A48" s="148" t="s">
        <v>409</v>
      </c>
      <c r="B48" s="376" t="s">
        <v>410</v>
      </c>
      <c r="C48" s="146">
        <v>1051</v>
      </c>
      <c r="D48" s="142">
        <v>1042</v>
      </c>
      <c r="E48" s="143">
        <v>30</v>
      </c>
      <c r="F48" s="142">
        <v>34</v>
      </c>
      <c r="G48" s="141">
        <f t="shared" si="0"/>
        <v>2157</v>
      </c>
      <c r="H48" s="145">
        <f t="shared" si="1"/>
        <v>0.000858410090795671</v>
      </c>
      <c r="I48" s="144">
        <v>932</v>
      </c>
      <c r="J48" s="142">
        <v>883</v>
      </c>
      <c r="K48" s="143">
        <v>54</v>
      </c>
      <c r="L48" s="142">
        <v>22</v>
      </c>
      <c r="M48" s="141">
        <f t="shared" si="2"/>
        <v>1891</v>
      </c>
      <c r="N48" s="147">
        <f t="shared" si="3"/>
        <v>0.14066631411951347</v>
      </c>
      <c r="O48" s="146">
        <v>3099</v>
      </c>
      <c r="P48" s="142">
        <v>3261</v>
      </c>
      <c r="Q48" s="143">
        <v>65</v>
      </c>
      <c r="R48" s="142">
        <v>80</v>
      </c>
      <c r="S48" s="141">
        <f t="shared" si="4"/>
        <v>6505</v>
      </c>
      <c r="T48" s="145">
        <f t="shared" si="5"/>
        <v>0.0008590685214446878</v>
      </c>
      <c r="U48" s="144">
        <v>2953</v>
      </c>
      <c r="V48" s="142">
        <v>2891</v>
      </c>
      <c r="W48" s="143">
        <v>174</v>
      </c>
      <c r="X48" s="142">
        <v>145</v>
      </c>
      <c r="Y48" s="141">
        <f t="shared" si="6"/>
        <v>6163</v>
      </c>
      <c r="Z48" s="140">
        <f t="shared" si="7"/>
        <v>0.05549245497322741</v>
      </c>
    </row>
    <row r="49" spans="1:26" ht="21" customHeight="1">
      <c r="A49" s="148" t="s">
        <v>414</v>
      </c>
      <c r="B49" s="376" t="s">
        <v>415</v>
      </c>
      <c r="C49" s="146">
        <v>883</v>
      </c>
      <c r="D49" s="142">
        <v>864</v>
      </c>
      <c r="E49" s="143">
        <v>116</v>
      </c>
      <c r="F49" s="142">
        <v>196</v>
      </c>
      <c r="G49" s="141">
        <f t="shared" si="0"/>
        <v>2059</v>
      </c>
      <c r="H49" s="145">
        <f t="shared" si="1"/>
        <v>0.0008194095396144119</v>
      </c>
      <c r="I49" s="144">
        <v>1027</v>
      </c>
      <c r="J49" s="142">
        <v>953</v>
      </c>
      <c r="K49" s="143">
        <v>125</v>
      </c>
      <c r="L49" s="142">
        <v>123</v>
      </c>
      <c r="M49" s="141">
        <f t="shared" si="2"/>
        <v>2228</v>
      </c>
      <c r="N49" s="147">
        <f t="shared" si="3"/>
        <v>-0.07585278276481144</v>
      </c>
      <c r="O49" s="146">
        <v>3003</v>
      </c>
      <c r="P49" s="142">
        <v>2554</v>
      </c>
      <c r="Q49" s="143">
        <v>813</v>
      </c>
      <c r="R49" s="142">
        <v>647</v>
      </c>
      <c r="S49" s="141">
        <f t="shared" si="4"/>
        <v>7017</v>
      </c>
      <c r="T49" s="145">
        <f t="shared" si="5"/>
        <v>0.0009266846756306494</v>
      </c>
      <c r="U49" s="144">
        <v>3455</v>
      </c>
      <c r="V49" s="142">
        <v>2748</v>
      </c>
      <c r="W49" s="143">
        <v>1115</v>
      </c>
      <c r="X49" s="142">
        <v>947</v>
      </c>
      <c r="Y49" s="141">
        <f t="shared" si="6"/>
        <v>8265</v>
      </c>
      <c r="Z49" s="140">
        <f t="shared" si="7"/>
        <v>-0.15099818511796737</v>
      </c>
    </row>
    <row r="50" spans="1:26" ht="21" customHeight="1">
      <c r="A50" s="148" t="s">
        <v>413</v>
      </c>
      <c r="B50" s="376" t="s">
        <v>413</v>
      </c>
      <c r="C50" s="146">
        <v>360</v>
      </c>
      <c r="D50" s="142">
        <v>363</v>
      </c>
      <c r="E50" s="143">
        <v>618</v>
      </c>
      <c r="F50" s="142">
        <v>638</v>
      </c>
      <c r="G50" s="141">
        <f t="shared" si="0"/>
        <v>1979</v>
      </c>
      <c r="H50" s="145">
        <f t="shared" si="1"/>
        <v>0.0007875723549766494</v>
      </c>
      <c r="I50" s="144">
        <v>442</v>
      </c>
      <c r="J50" s="142">
        <v>535</v>
      </c>
      <c r="K50" s="143">
        <v>724</v>
      </c>
      <c r="L50" s="142">
        <v>653</v>
      </c>
      <c r="M50" s="141">
        <f t="shared" si="2"/>
        <v>2354</v>
      </c>
      <c r="N50" s="147">
        <f t="shared" si="3"/>
        <v>-0.15930331350892102</v>
      </c>
      <c r="O50" s="146">
        <v>939</v>
      </c>
      <c r="P50" s="142">
        <v>1095</v>
      </c>
      <c r="Q50" s="143">
        <v>1750</v>
      </c>
      <c r="R50" s="142">
        <v>1715</v>
      </c>
      <c r="S50" s="141">
        <f t="shared" si="4"/>
        <v>5499</v>
      </c>
      <c r="T50" s="145">
        <f t="shared" si="5"/>
        <v>0.0007262133434933648</v>
      </c>
      <c r="U50" s="144">
        <v>1028</v>
      </c>
      <c r="V50" s="142">
        <v>1209</v>
      </c>
      <c r="W50" s="143">
        <v>1964</v>
      </c>
      <c r="X50" s="142">
        <v>1726</v>
      </c>
      <c r="Y50" s="141">
        <f t="shared" si="6"/>
        <v>5927</v>
      </c>
      <c r="Z50" s="140">
        <f t="shared" si="7"/>
        <v>-0.07221191159102414</v>
      </c>
    </row>
    <row r="51" spans="1:26" ht="21" customHeight="1">
      <c r="A51" s="148" t="s">
        <v>416</v>
      </c>
      <c r="B51" s="376" t="s">
        <v>417</v>
      </c>
      <c r="C51" s="146">
        <v>659</v>
      </c>
      <c r="D51" s="142">
        <v>664</v>
      </c>
      <c r="E51" s="143">
        <v>228</v>
      </c>
      <c r="F51" s="142">
        <v>227</v>
      </c>
      <c r="G51" s="141">
        <f t="shared" si="0"/>
        <v>1778</v>
      </c>
      <c r="H51" s="145">
        <f t="shared" si="1"/>
        <v>0.0007075814285742712</v>
      </c>
      <c r="I51" s="144">
        <v>758</v>
      </c>
      <c r="J51" s="142">
        <v>713</v>
      </c>
      <c r="K51" s="143">
        <v>339</v>
      </c>
      <c r="L51" s="142">
        <v>398</v>
      </c>
      <c r="M51" s="141">
        <f t="shared" si="2"/>
        <v>2208</v>
      </c>
      <c r="N51" s="147">
        <f t="shared" si="3"/>
        <v>-0.19474637681159424</v>
      </c>
      <c r="O51" s="146">
        <v>2033</v>
      </c>
      <c r="P51" s="142">
        <v>2024</v>
      </c>
      <c r="Q51" s="143">
        <v>780</v>
      </c>
      <c r="R51" s="142">
        <v>603</v>
      </c>
      <c r="S51" s="141">
        <f t="shared" si="4"/>
        <v>5440</v>
      </c>
      <c r="T51" s="145">
        <f t="shared" si="5"/>
        <v>0.0007184216382258419</v>
      </c>
      <c r="U51" s="144">
        <v>2176</v>
      </c>
      <c r="V51" s="142">
        <v>2021</v>
      </c>
      <c r="W51" s="143">
        <v>803</v>
      </c>
      <c r="X51" s="142">
        <v>728</v>
      </c>
      <c r="Y51" s="141">
        <f t="shared" si="6"/>
        <v>5728</v>
      </c>
      <c r="Z51" s="140">
        <f t="shared" si="7"/>
        <v>-0.05027932960893855</v>
      </c>
    </row>
    <row r="52" spans="1:26" ht="21" customHeight="1">
      <c r="A52" s="148" t="s">
        <v>420</v>
      </c>
      <c r="B52" s="376" t="s">
        <v>420</v>
      </c>
      <c r="C52" s="146">
        <v>447</v>
      </c>
      <c r="D52" s="142">
        <v>484</v>
      </c>
      <c r="E52" s="143">
        <v>241</v>
      </c>
      <c r="F52" s="142">
        <v>197</v>
      </c>
      <c r="G52" s="141">
        <f t="shared" si="0"/>
        <v>1369</v>
      </c>
      <c r="H52" s="145">
        <f t="shared" si="1"/>
        <v>0.0005448138221137104</v>
      </c>
      <c r="I52" s="144">
        <v>475</v>
      </c>
      <c r="J52" s="142">
        <v>416</v>
      </c>
      <c r="K52" s="143">
        <v>369</v>
      </c>
      <c r="L52" s="142">
        <v>359</v>
      </c>
      <c r="M52" s="141">
        <f t="shared" si="2"/>
        <v>1619</v>
      </c>
      <c r="N52" s="147">
        <f t="shared" si="3"/>
        <v>-0.1544163063619518</v>
      </c>
      <c r="O52" s="146">
        <v>1292</v>
      </c>
      <c r="P52" s="142">
        <v>1388</v>
      </c>
      <c r="Q52" s="143">
        <v>563</v>
      </c>
      <c r="R52" s="142">
        <v>523</v>
      </c>
      <c r="S52" s="141">
        <f t="shared" si="4"/>
        <v>3766</v>
      </c>
      <c r="T52" s="145">
        <f t="shared" si="5"/>
        <v>0.0004973485091100221</v>
      </c>
      <c r="U52" s="144">
        <v>1305</v>
      </c>
      <c r="V52" s="142">
        <v>1209</v>
      </c>
      <c r="W52" s="143">
        <v>1070</v>
      </c>
      <c r="X52" s="142">
        <v>1049</v>
      </c>
      <c r="Y52" s="141">
        <f t="shared" si="6"/>
        <v>4633</v>
      </c>
      <c r="Z52" s="140">
        <f t="shared" si="7"/>
        <v>-0.18713576516296138</v>
      </c>
    </row>
    <row r="53" spans="1:26" ht="21" customHeight="1">
      <c r="A53" s="148" t="s">
        <v>418</v>
      </c>
      <c r="B53" s="376" t="s">
        <v>419</v>
      </c>
      <c r="C53" s="146">
        <v>404</v>
      </c>
      <c r="D53" s="142">
        <v>378</v>
      </c>
      <c r="E53" s="143">
        <v>217</v>
      </c>
      <c r="F53" s="142">
        <v>271</v>
      </c>
      <c r="G53" s="141">
        <f t="shared" si="0"/>
        <v>1270</v>
      </c>
      <c r="H53" s="145">
        <f t="shared" si="1"/>
        <v>0.0005054153061244794</v>
      </c>
      <c r="I53" s="144">
        <v>298</v>
      </c>
      <c r="J53" s="142">
        <v>287</v>
      </c>
      <c r="K53" s="143">
        <v>416</v>
      </c>
      <c r="L53" s="142">
        <v>298</v>
      </c>
      <c r="M53" s="141">
        <f t="shared" si="2"/>
        <v>1299</v>
      </c>
      <c r="N53" s="147">
        <f t="shared" si="3"/>
        <v>-0.02232486528098543</v>
      </c>
      <c r="O53" s="146">
        <v>1569</v>
      </c>
      <c r="P53" s="142">
        <v>1166</v>
      </c>
      <c r="Q53" s="143">
        <v>1290</v>
      </c>
      <c r="R53" s="142">
        <v>1122</v>
      </c>
      <c r="S53" s="141">
        <f t="shared" si="4"/>
        <v>5147</v>
      </c>
      <c r="T53" s="145">
        <f t="shared" si="5"/>
        <v>0.0006797272374905163</v>
      </c>
      <c r="U53" s="144">
        <v>1188</v>
      </c>
      <c r="V53" s="142">
        <v>867</v>
      </c>
      <c r="W53" s="143">
        <v>1988</v>
      </c>
      <c r="X53" s="142">
        <v>1339</v>
      </c>
      <c r="Y53" s="141">
        <f t="shared" si="6"/>
        <v>5382</v>
      </c>
      <c r="Z53" s="140">
        <f t="shared" si="7"/>
        <v>-0.043664065403195784</v>
      </c>
    </row>
    <row r="54" spans="1:26" ht="21" customHeight="1">
      <c r="A54" s="148" t="s">
        <v>402</v>
      </c>
      <c r="B54" s="376" t="s">
        <v>423</v>
      </c>
      <c r="C54" s="146">
        <v>0</v>
      </c>
      <c r="D54" s="142">
        <v>0</v>
      </c>
      <c r="E54" s="143">
        <v>541</v>
      </c>
      <c r="F54" s="142">
        <v>560</v>
      </c>
      <c r="G54" s="141">
        <f t="shared" si="0"/>
        <v>1101</v>
      </c>
      <c r="H54" s="145">
        <f t="shared" si="1"/>
        <v>0.0004381592535772062</v>
      </c>
      <c r="I54" s="144"/>
      <c r="J54" s="142"/>
      <c r="K54" s="143">
        <v>1040</v>
      </c>
      <c r="L54" s="142">
        <v>1061</v>
      </c>
      <c r="M54" s="141">
        <f t="shared" si="2"/>
        <v>2101</v>
      </c>
      <c r="N54" s="147">
        <f t="shared" si="3"/>
        <v>-0.47596382674916704</v>
      </c>
      <c r="O54" s="146"/>
      <c r="P54" s="142"/>
      <c r="Q54" s="143">
        <v>1477</v>
      </c>
      <c r="R54" s="142">
        <v>1503</v>
      </c>
      <c r="S54" s="141">
        <f t="shared" si="4"/>
        <v>2980</v>
      </c>
      <c r="T54" s="145">
        <f t="shared" si="5"/>
        <v>0.00039354714741047955</v>
      </c>
      <c r="U54" s="144"/>
      <c r="V54" s="142"/>
      <c r="W54" s="143">
        <v>2338</v>
      </c>
      <c r="X54" s="142">
        <v>2813</v>
      </c>
      <c r="Y54" s="141">
        <f t="shared" si="6"/>
        <v>5151</v>
      </c>
      <c r="Z54" s="140">
        <f t="shared" si="7"/>
        <v>-0.42147155892059796</v>
      </c>
    </row>
    <row r="55" spans="1:26" ht="21" customHeight="1">
      <c r="A55" s="148" t="s">
        <v>430</v>
      </c>
      <c r="B55" s="376" t="s">
        <v>430</v>
      </c>
      <c r="C55" s="146">
        <v>0</v>
      </c>
      <c r="D55" s="142">
        <v>0</v>
      </c>
      <c r="E55" s="143">
        <v>551</v>
      </c>
      <c r="F55" s="142">
        <v>536</v>
      </c>
      <c r="G55" s="141">
        <f t="shared" si="0"/>
        <v>1087</v>
      </c>
      <c r="H55" s="145">
        <f t="shared" si="1"/>
        <v>0.0004325877462655977</v>
      </c>
      <c r="I55" s="144"/>
      <c r="J55" s="142"/>
      <c r="K55" s="143">
        <v>292</v>
      </c>
      <c r="L55" s="142">
        <v>235</v>
      </c>
      <c r="M55" s="141">
        <f t="shared" si="2"/>
        <v>527</v>
      </c>
      <c r="N55" s="147">
        <f t="shared" si="3"/>
        <v>1.0626185958254268</v>
      </c>
      <c r="O55" s="146"/>
      <c r="P55" s="142"/>
      <c r="Q55" s="143">
        <v>1107</v>
      </c>
      <c r="R55" s="142">
        <v>1008</v>
      </c>
      <c r="S55" s="141">
        <f t="shared" si="4"/>
        <v>2115</v>
      </c>
      <c r="T55" s="145">
        <f t="shared" si="5"/>
        <v>0.00027931282442052494</v>
      </c>
      <c r="U55" s="144"/>
      <c r="V55" s="142"/>
      <c r="W55" s="143">
        <v>638</v>
      </c>
      <c r="X55" s="142">
        <v>563</v>
      </c>
      <c r="Y55" s="141">
        <f t="shared" si="6"/>
        <v>1201</v>
      </c>
      <c r="Z55" s="140">
        <f t="shared" si="7"/>
        <v>0.7610324729392173</v>
      </c>
    </row>
    <row r="56" spans="1:26" ht="21" customHeight="1">
      <c r="A56" s="148" t="s">
        <v>421</v>
      </c>
      <c r="B56" s="376" t="s">
        <v>422</v>
      </c>
      <c r="C56" s="146">
        <v>473</v>
      </c>
      <c r="D56" s="142">
        <v>431</v>
      </c>
      <c r="E56" s="143">
        <v>37</v>
      </c>
      <c r="F56" s="142">
        <v>35</v>
      </c>
      <c r="G56" s="141">
        <f t="shared" si="0"/>
        <v>976</v>
      </c>
      <c r="H56" s="145">
        <f t="shared" si="1"/>
        <v>0.0003884136525807023</v>
      </c>
      <c r="I56" s="144">
        <v>444</v>
      </c>
      <c r="J56" s="142">
        <v>460</v>
      </c>
      <c r="K56" s="143">
        <v>32</v>
      </c>
      <c r="L56" s="142">
        <v>35</v>
      </c>
      <c r="M56" s="141">
        <f t="shared" si="2"/>
        <v>971</v>
      </c>
      <c r="N56" s="147">
        <f t="shared" si="3"/>
        <v>0.005149330587023604</v>
      </c>
      <c r="O56" s="146">
        <v>1248</v>
      </c>
      <c r="P56" s="142">
        <v>1224</v>
      </c>
      <c r="Q56" s="143">
        <v>103</v>
      </c>
      <c r="R56" s="142">
        <v>96</v>
      </c>
      <c r="S56" s="141">
        <f t="shared" si="4"/>
        <v>2671</v>
      </c>
      <c r="T56" s="145">
        <f t="shared" si="5"/>
        <v>0.0003527397418568426</v>
      </c>
      <c r="U56" s="144">
        <v>1164</v>
      </c>
      <c r="V56" s="142">
        <v>1156</v>
      </c>
      <c r="W56" s="143">
        <v>103</v>
      </c>
      <c r="X56" s="142">
        <v>104</v>
      </c>
      <c r="Y56" s="141">
        <f t="shared" si="6"/>
        <v>2527</v>
      </c>
      <c r="Z56" s="140">
        <f t="shared" si="7"/>
        <v>0.05698456667985763</v>
      </c>
    </row>
    <row r="57" spans="1:26" ht="21" customHeight="1">
      <c r="A57" s="148" t="s">
        <v>426</v>
      </c>
      <c r="B57" s="376" t="s">
        <v>426</v>
      </c>
      <c r="C57" s="146">
        <v>407</v>
      </c>
      <c r="D57" s="142">
        <v>432</v>
      </c>
      <c r="E57" s="143">
        <v>4</v>
      </c>
      <c r="F57" s="142">
        <v>4</v>
      </c>
      <c r="G57" s="141">
        <f t="shared" si="0"/>
        <v>847</v>
      </c>
      <c r="H57" s="145">
        <f t="shared" si="1"/>
        <v>0.0003370761923523103</v>
      </c>
      <c r="I57" s="144">
        <v>468</v>
      </c>
      <c r="J57" s="142">
        <v>473</v>
      </c>
      <c r="K57" s="143">
        <v>10</v>
      </c>
      <c r="L57" s="142">
        <v>13</v>
      </c>
      <c r="M57" s="141">
        <f t="shared" si="2"/>
        <v>964</v>
      </c>
      <c r="N57" s="147">
        <f t="shared" si="3"/>
        <v>-0.12136929460580914</v>
      </c>
      <c r="O57" s="146">
        <v>1183</v>
      </c>
      <c r="P57" s="142">
        <v>1185</v>
      </c>
      <c r="Q57" s="143">
        <v>59</v>
      </c>
      <c r="R57" s="142">
        <v>45</v>
      </c>
      <c r="S57" s="141">
        <f t="shared" si="4"/>
        <v>2472</v>
      </c>
      <c r="T57" s="145">
        <f t="shared" si="5"/>
        <v>0.0003264592444290958</v>
      </c>
      <c r="U57" s="144">
        <v>1266</v>
      </c>
      <c r="V57" s="142">
        <v>1189</v>
      </c>
      <c r="W57" s="143">
        <v>24</v>
      </c>
      <c r="X57" s="142">
        <v>27</v>
      </c>
      <c r="Y57" s="141">
        <f t="shared" si="6"/>
        <v>2506</v>
      </c>
      <c r="Z57" s="140">
        <f t="shared" si="7"/>
        <v>-0.013567438148443745</v>
      </c>
    </row>
    <row r="58" spans="1:26" ht="21" customHeight="1" thickBot="1">
      <c r="A58" s="139" t="s">
        <v>424</v>
      </c>
      <c r="B58" s="377" t="s">
        <v>425</v>
      </c>
      <c r="C58" s="137">
        <v>0</v>
      </c>
      <c r="D58" s="133">
        <v>0</v>
      </c>
      <c r="E58" s="134">
        <v>420</v>
      </c>
      <c r="F58" s="133">
        <v>380</v>
      </c>
      <c r="G58" s="132">
        <f t="shared" si="0"/>
        <v>800</v>
      </c>
      <c r="H58" s="136">
        <f t="shared" si="1"/>
        <v>0.00031837184637762485</v>
      </c>
      <c r="I58" s="135"/>
      <c r="J58" s="133"/>
      <c r="K58" s="134">
        <v>271</v>
      </c>
      <c r="L58" s="133">
        <v>311</v>
      </c>
      <c r="M58" s="132">
        <f t="shared" si="2"/>
        <v>582</v>
      </c>
      <c r="N58" s="138">
        <f t="shared" si="3"/>
        <v>0.3745704467353952</v>
      </c>
      <c r="O58" s="137"/>
      <c r="P58" s="133"/>
      <c r="Q58" s="134">
        <v>1213</v>
      </c>
      <c r="R58" s="133">
        <v>1218</v>
      </c>
      <c r="S58" s="132">
        <f t="shared" si="4"/>
        <v>2431</v>
      </c>
      <c r="T58" s="136">
        <f t="shared" si="5"/>
        <v>0.0003210446695821731</v>
      </c>
      <c r="U58" s="135"/>
      <c r="V58" s="133"/>
      <c r="W58" s="134">
        <v>840</v>
      </c>
      <c r="X58" s="133">
        <v>994</v>
      </c>
      <c r="Y58" s="132">
        <f t="shared" si="6"/>
        <v>1834</v>
      </c>
      <c r="Z58" s="131">
        <f t="shared" si="7"/>
        <v>0.3255179934569248</v>
      </c>
    </row>
    <row r="59" spans="1:24" ht="16.5" thickTop="1">
      <c r="A59" s="130" t="s">
        <v>56</v>
      </c>
      <c r="B59" s="130" t="s">
        <v>56</v>
      </c>
      <c r="C59" s="129">
        <v>2208</v>
      </c>
      <c r="D59" s="129">
        <v>2495</v>
      </c>
      <c r="E59" s="129">
        <v>7549</v>
      </c>
      <c r="F59" s="129">
        <v>10409</v>
      </c>
      <c r="I59" s="129">
        <v>1756</v>
      </c>
      <c r="J59" s="129">
        <v>1998</v>
      </c>
      <c r="K59" s="129">
        <v>7143</v>
      </c>
      <c r="L59" s="129">
        <v>9238</v>
      </c>
      <c r="O59" s="129">
        <v>7459</v>
      </c>
      <c r="P59" s="129">
        <v>7507</v>
      </c>
      <c r="Q59" s="129">
        <v>22069</v>
      </c>
      <c r="R59" s="129">
        <v>29454</v>
      </c>
      <c r="U59" s="129">
        <v>6172</v>
      </c>
      <c r="V59" s="129">
        <v>6724</v>
      </c>
      <c r="W59" s="129">
        <v>20935</v>
      </c>
      <c r="X59" s="129">
        <v>25464</v>
      </c>
    </row>
    <row r="60" spans="1:2" ht="15.75">
      <c r="A60" s="130" t="s">
        <v>42</v>
      </c>
      <c r="B60" s="130"/>
    </row>
    <row r="61" spans="1:3" ht="14.25">
      <c r="A61" s="378" t="s">
        <v>123</v>
      </c>
      <c r="B61" s="379"/>
      <c r="C61" s="379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59:Z65536 N59:N65536 Z3 N3 N5:N8 Z5:Z8">
    <cfRule type="cellIs" priority="3" dxfId="80" operator="lessThan" stopIfTrue="1">
      <formula>0</formula>
    </cfRule>
  </conditionalFormatting>
  <conditionalFormatting sqref="N9:N58 Z9:Z58">
    <cfRule type="cellIs" priority="4" dxfId="80" operator="lessThan" stopIfTrue="1">
      <formula>0</formula>
    </cfRule>
    <cfRule type="cellIs" priority="5" dxfId="82" operator="greaterThanOrEqual" stopIfTrue="1">
      <formula>0</formula>
    </cfRule>
  </conditionalFormatting>
  <conditionalFormatting sqref="H6:H8">
    <cfRule type="cellIs" priority="2" dxfId="80" operator="lessThan" stopIfTrue="1">
      <formula>0</formula>
    </cfRule>
  </conditionalFormatting>
  <conditionalFormatting sqref="T6:T8">
    <cfRule type="cellIs" priority="1" dxfId="80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5.421875" style="129" customWidth="1"/>
    <col min="2" max="2" width="40.421875" style="129" bestFit="1" customWidth="1"/>
    <col min="3" max="3" width="11.421875" style="129" customWidth="1"/>
    <col min="4" max="4" width="12.421875" style="129" bestFit="1" customWidth="1"/>
    <col min="5" max="5" width="8.57421875" style="129" bestFit="1" customWidth="1"/>
    <col min="6" max="6" width="10.57421875" style="129" bestFit="1" customWidth="1"/>
    <col min="7" max="7" width="11.7109375" style="129" customWidth="1"/>
    <col min="8" max="8" width="10.7109375" style="129" customWidth="1"/>
    <col min="9" max="9" width="11.57421875" style="129" customWidth="1"/>
    <col min="10" max="10" width="11.57421875" style="129" bestFit="1" customWidth="1"/>
    <col min="11" max="11" width="9.00390625" style="129" bestFit="1" customWidth="1"/>
    <col min="12" max="12" width="10.57421875" style="129" bestFit="1" customWidth="1"/>
    <col min="13" max="13" width="11.57421875" style="129" bestFit="1" customWidth="1"/>
    <col min="14" max="14" width="10.00390625" style="129" customWidth="1"/>
    <col min="15" max="15" width="11.57421875" style="129" bestFit="1" customWidth="1"/>
    <col min="16" max="16" width="12.421875" style="129" bestFit="1" customWidth="1"/>
    <col min="17" max="17" width="9.421875" style="129" customWidth="1"/>
    <col min="18" max="18" width="10.57421875" style="129" bestFit="1" customWidth="1"/>
    <col min="19" max="19" width="11.8515625" style="129" customWidth="1"/>
    <col min="20" max="20" width="10.140625" style="129" customWidth="1"/>
    <col min="21" max="22" width="11.57421875" style="129" bestFit="1" customWidth="1"/>
    <col min="23" max="24" width="10.28125" style="129" customWidth="1"/>
    <col min="25" max="25" width="10.7109375" style="129" customWidth="1"/>
    <col min="26" max="26" width="9.8515625" style="129" bestFit="1" customWidth="1"/>
    <col min="27" max="16384" width="8.00390625" style="129" customWidth="1"/>
  </cols>
  <sheetData>
    <row r="1" spans="25:26" ht="18.75" thickBot="1">
      <c r="Y1" s="556" t="s">
        <v>28</v>
      </c>
      <c r="Z1" s="557"/>
    </row>
    <row r="2" ht="5.25" customHeight="1" thickBot="1"/>
    <row r="3" spans="1:26" ht="24.75" customHeight="1" thickTop="1">
      <c r="A3" s="558" t="s">
        <v>124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60"/>
    </row>
    <row r="4" spans="1:26" ht="21" customHeight="1" thickBot="1">
      <c r="A4" s="572" t="s">
        <v>45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4"/>
    </row>
    <row r="5" spans="1:26" s="175" customFormat="1" ht="19.5" customHeight="1" thickBot="1" thickTop="1">
      <c r="A5" s="641" t="s">
        <v>121</v>
      </c>
      <c r="B5" s="647" t="s">
        <v>122</v>
      </c>
      <c r="C5" s="650" t="s">
        <v>36</v>
      </c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2"/>
      <c r="O5" s="653" t="s">
        <v>35</v>
      </c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</row>
    <row r="6" spans="1:26" s="174" customFormat="1" ht="26.25" customHeight="1" thickBot="1">
      <c r="A6" s="642"/>
      <c r="B6" s="648"/>
      <c r="C6" s="654" t="s">
        <v>444</v>
      </c>
      <c r="D6" s="655"/>
      <c r="E6" s="655"/>
      <c r="F6" s="655"/>
      <c r="G6" s="656"/>
      <c r="H6" s="657" t="s">
        <v>34</v>
      </c>
      <c r="I6" s="654" t="s">
        <v>445</v>
      </c>
      <c r="J6" s="655"/>
      <c r="K6" s="655"/>
      <c r="L6" s="655"/>
      <c r="M6" s="656"/>
      <c r="N6" s="657" t="s">
        <v>33</v>
      </c>
      <c r="O6" s="661" t="s">
        <v>446</v>
      </c>
      <c r="P6" s="655"/>
      <c r="Q6" s="655"/>
      <c r="R6" s="655"/>
      <c r="S6" s="656"/>
      <c r="T6" s="657" t="s">
        <v>34</v>
      </c>
      <c r="U6" s="661" t="s">
        <v>447</v>
      </c>
      <c r="V6" s="655"/>
      <c r="W6" s="655"/>
      <c r="X6" s="655"/>
      <c r="Y6" s="656"/>
      <c r="Z6" s="657" t="s">
        <v>33</v>
      </c>
    </row>
    <row r="7" spans="1:26" s="169" customFormat="1" ht="26.25" customHeight="1">
      <c r="A7" s="643"/>
      <c r="B7" s="648"/>
      <c r="C7" s="555" t="s">
        <v>22</v>
      </c>
      <c r="D7" s="571"/>
      <c r="E7" s="550" t="s">
        <v>21</v>
      </c>
      <c r="F7" s="571"/>
      <c r="G7" s="552" t="s">
        <v>17</v>
      </c>
      <c r="H7" s="566"/>
      <c r="I7" s="660" t="s">
        <v>22</v>
      </c>
      <c r="J7" s="571"/>
      <c r="K7" s="550" t="s">
        <v>21</v>
      </c>
      <c r="L7" s="571"/>
      <c r="M7" s="552" t="s">
        <v>17</v>
      </c>
      <c r="N7" s="566"/>
      <c r="O7" s="660" t="s">
        <v>22</v>
      </c>
      <c r="P7" s="571"/>
      <c r="Q7" s="550" t="s">
        <v>21</v>
      </c>
      <c r="R7" s="571"/>
      <c r="S7" s="552" t="s">
        <v>17</v>
      </c>
      <c r="T7" s="566"/>
      <c r="U7" s="660" t="s">
        <v>22</v>
      </c>
      <c r="V7" s="571"/>
      <c r="W7" s="550" t="s">
        <v>21</v>
      </c>
      <c r="X7" s="571"/>
      <c r="Y7" s="552" t="s">
        <v>17</v>
      </c>
      <c r="Z7" s="566"/>
    </row>
    <row r="8" spans="1:26" s="169" customFormat="1" ht="19.5" customHeight="1" thickBot="1">
      <c r="A8" s="644"/>
      <c r="B8" s="649"/>
      <c r="C8" s="172" t="s">
        <v>31</v>
      </c>
      <c r="D8" s="170" t="s">
        <v>30</v>
      </c>
      <c r="E8" s="171" t="s">
        <v>31</v>
      </c>
      <c r="F8" s="380" t="s">
        <v>30</v>
      </c>
      <c r="G8" s="659"/>
      <c r="H8" s="658"/>
      <c r="I8" s="172" t="s">
        <v>31</v>
      </c>
      <c r="J8" s="170" t="s">
        <v>30</v>
      </c>
      <c r="K8" s="171" t="s">
        <v>31</v>
      </c>
      <c r="L8" s="380" t="s">
        <v>30</v>
      </c>
      <c r="M8" s="659"/>
      <c r="N8" s="658"/>
      <c r="O8" s="172" t="s">
        <v>31</v>
      </c>
      <c r="P8" s="170" t="s">
        <v>30</v>
      </c>
      <c r="Q8" s="171" t="s">
        <v>31</v>
      </c>
      <c r="R8" s="380" t="s">
        <v>30</v>
      </c>
      <c r="S8" s="659"/>
      <c r="T8" s="658"/>
      <c r="U8" s="172" t="s">
        <v>31</v>
      </c>
      <c r="V8" s="170" t="s">
        <v>30</v>
      </c>
      <c r="W8" s="171" t="s">
        <v>31</v>
      </c>
      <c r="X8" s="380" t="s">
        <v>30</v>
      </c>
      <c r="Y8" s="659"/>
      <c r="Z8" s="658"/>
    </row>
    <row r="9" spans="1:26" s="158" customFormat="1" ht="18" customHeight="1" thickBot="1" thickTop="1">
      <c r="A9" s="168" t="s">
        <v>24</v>
      </c>
      <c r="B9" s="374"/>
      <c r="C9" s="167">
        <f>SUM(C10:C63)</f>
        <v>11697.126999999999</v>
      </c>
      <c r="D9" s="161">
        <f>SUM(D10:D63)</f>
        <v>11697.127000000006</v>
      </c>
      <c r="E9" s="162">
        <f>SUM(E10:E63)</f>
        <v>1510.8229999999994</v>
      </c>
      <c r="F9" s="161">
        <f>SUM(F10:F63)</f>
        <v>1510.8229999999996</v>
      </c>
      <c r="G9" s="160">
        <f aca="true" t="shared" si="0" ref="G9:G17">SUM(C9:F9)</f>
        <v>26415.900000000005</v>
      </c>
      <c r="H9" s="164">
        <f aca="true" t="shared" si="1" ref="H9:H63">G9/$G$9</f>
        <v>1</v>
      </c>
      <c r="I9" s="163">
        <f>SUM(I10:I63)</f>
        <v>10194.743000000002</v>
      </c>
      <c r="J9" s="161">
        <f>SUM(J10:J63)</f>
        <v>10194.743000000002</v>
      </c>
      <c r="K9" s="162">
        <f>SUM(K10:K63)</f>
        <v>850.2730000000003</v>
      </c>
      <c r="L9" s="161">
        <f>SUM(L10:L63)</f>
        <v>850.2729999999999</v>
      </c>
      <c r="M9" s="160">
        <f aca="true" t="shared" si="2" ref="M9:M17">SUM(I9:L9)</f>
        <v>22090.032000000007</v>
      </c>
      <c r="N9" s="166">
        <f aca="true" t="shared" si="3" ref="N9:N17">IF(ISERROR(G9/M9-1),"         /0",(G9/M9-1))</f>
        <v>0.19582896032020214</v>
      </c>
      <c r="O9" s="165">
        <f>SUM(O10:O63)</f>
        <v>30627.92199999999</v>
      </c>
      <c r="P9" s="161">
        <f>SUM(P10:P63)</f>
        <v>30627.922</v>
      </c>
      <c r="Q9" s="162">
        <f>SUM(Q10:Q63)</f>
        <v>3859.1940000000004</v>
      </c>
      <c r="R9" s="161">
        <f>SUM(R10:R63)</f>
        <v>3859.194</v>
      </c>
      <c r="S9" s="160">
        <f aca="true" t="shared" si="4" ref="S9:S17">SUM(O9:R9)</f>
        <v>68974.23199999999</v>
      </c>
      <c r="T9" s="164">
        <f aca="true" t="shared" si="5" ref="T9:T63">S9/$S$9</f>
        <v>1</v>
      </c>
      <c r="U9" s="163">
        <f>SUM(U10:U63)</f>
        <v>27608.512</v>
      </c>
      <c r="V9" s="161">
        <f>SUM(V10:V63)</f>
        <v>27608.512000000017</v>
      </c>
      <c r="W9" s="162">
        <f>SUM(W10:W63)</f>
        <v>2514.007</v>
      </c>
      <c r="X9" s="161">
        <f>SUM(X10:X63)</f>
        <v>2514.0070000000005</v>
      </c>
      <c r="Y9" s="160">
        <f aca="true" t="shared" si="6" ref="Y9:Y17">SUM(U9:X9)</f>
        <v>60245.038000000015</v>
      </c>
      <c r="Z9" s="159">
        <f>IF(ISERROR(S9/Y9-1),"         /0",(S9/Y9-1))</f>
        <v>0.1448948210473362</v>
      </c>
    </row>
    <row r="10" spans="1:26" ht="18.75" customHeight="1" thickTop="1">
      <c r="A10" s="157" t="s">
        <v>337</v>
      </c>
      <c r="B10" s="375" t="s">
        <v>338</v>
      </c>
      <c r="C10" s="155">
        <v>5397.309</v>
      </c>
      <c r="D10" s="151">
        <v>4587.933000000003</v>
      </c>
      <c r="E10" s="152">
        <v>302.47499999999997</v>
      </c>
      <c r="F10" s="151">
        <v>184.19600000000003</v>
      </c>
      <c r="G10" s="150">
        <f t="shared" si="0"/>
        <v>10471.913000000002</v>
      </c>
      <c r="H10" s="154">
        <f t="shared" si="1"/>
        <v>0.3964246154777994</v>
      </c>
      <c r="I10" s="153">
        <v>4534.374999999998</v>
      </c>
      <c r="J10" s="151">
        <v>4308.352999999999</v>
      </c>
      <c r="K10" s="152">
        <v>203.05300000000003</v>
      </c>
      <c r="L10" s="151">
        <v>136.14800000000002</v>
      </c>
      <c r="M10" s="150">
        <f t="shared" si="2"/>
        <v>9181.928999999996</v>
      </c>
      <c r="N10" s="156">
        <f t="shared" si="3"/>
        <v>0.14049161129431575</v>
      </c>
      <c r="O10" s="155">
        <v>14186.438999999998</v>
      </c>
      <c r="P10" s="151">
        <v>11779.773000000001</v>
      </c>
      <c r="Q10" s="152">
        <v>748.6450000000006</v>
      </c>
      <c r="R10" s="151">
        <v>463.0810000000005</v>
      </c>
      <c r="S10" s="150">
        <f t="shared" si="4"/>
        <v>27177.938000000002</v>
      </c>
      <c r="T10" s="154">
        <f t="shared" si="5"/>
        <v>0.3940303097539383</v>
      </c>
      <c r="U10" s="153">
        <v>12309.852000000003</v>
      </c>
      <c r="V10" s="151">
        <v>10788.613000000012</v>
      </c>
      <c r="W10" s="152">
        <v>552.2090000000001</v>
      </c>
      <c r="X10" s="151">
        <v>434.77399999999966</v>
      </c>
      <c r="Y10" s="150">
        <f t="shared" si="6"/>
        <v>24085.448000000015</v>
      </c>
      <c r="Z10" s="149">
        <f aca="true" t="shared" si="7" ref="Z10:Z17">IF(ISERROR(S10/Y10-1),"         /0",IF(S10/Y10&gt;5,"  *  ",(S10/Y10-1)))</f>
        <v>0.12839661525083468</v>
      </c>
    </row>
    <row r="11" spans="1:26" ht="18.75" customHeight="1">
      <c r="A11" s="157" t="s">
        <v>339</v>
      </c>
      <c r="B11" s="375" t="s">
        <v>340</v>
      </c>
      <c r="C11" s="155">
        <v>1027.0130000000001</v>
      </c>
      <c r="D11" s="151">
        <v>1301.4</v>
      </c>
      <c r="E11" s="152">
        <v>222.99699999999999</v>
      </c>
      <c r="F11" s="151">
        <v>130.42000000000002</v>
      </c>
      <c r="G11" s="150">
        <f t="shared" si="0"/>
        <v>2681.8300000000004</v>
      </c>
      <c r="H11" s="154">
        <f>G11/$G$9</f>
        <v>0.10152332496715992</v>
      </c>
      <c r="I11" s="153">
        <v>945.1189999999999</v>
      </c>
      <c r="J11" s="151">
        <v>814.7190000000002</v>
      </c>
      <c r="K11" s="152">
        <v>31.730999999999998</v>
      </c>
      <c r="L11" s="151">
        <v>7.877</v>
      </c>
      <c r="M11" s="150">
        <f t="shared" si="2"/>
        <v>1799.4460000000001</v>
      </c>
      <c r="N11" s="156">
        <f t="shared" si="3"/>
        <v>0.49036425655451743</v>
      </c>
      <c r="O11" s="155">
        <v>2820.7719999999995</v>
      </c>
      <c r="P11" s="151">
        <v>3437.4390000000003</v>
      </c>
      <c r="Q11" s="152">
        <v>361.75199999999995</v>
      </c>
      <c r="R11" s="151">
        <v>258.06600000000003</v>
      </c>
      <c r="S11" s="150">
        <f t="shared" si="4"/>
        <v>6878.0289999999995</v>
      </c>
      <c r="T11" s="154">
        <f>S11/$S$9</f>
        <v>0.09971881963107615</v>
      </c>
      <c r="U11" s="153">
        <v>2580.37</v>
      </c>
      <c r="V11" s="151">
        <v>2365.3160000000003</v>
      </c>
      <c r="W11" s="152">
        <v>101.056</v>
      </c>
      <c r="X11" s="151">
        <v>51.82299999999999</v>
      </c>
      <c r="Y11" s="150">
        <f t="shared" si="6"/>
        <v>5098.565</v>
      </c>
      <c r="Z11" s="149">
        <f t="shared" si="7"/>
        <v>0.34901271240044984</v>
      </c>
    </row>
    <row r="12" spans="1:26" ht="18.75" customHeight="1">
      <c r="A12" s="148" t="s">
        <v>341</v>
      </c>
      <c r="B12" s="376" t="s">
        <v>342</v>
      </c>
      <c r="C12" s="146">
        <v>1173.166</v>
      </c>
      <c r="D12" s="142">
        <v>1209.064</v>
      </c>
      <c r="E12" s="143">
        <v>52.211999999999996</v>
      </c>
      <c r="F12" s="142">
        <v>27.017999999999994</v>
      </c>
      <c r="G12" s="141">
        <f t="shared" si="0"/>
        <v>2461.46</v>
      </c>
      <c r="H12" s="145">
        <f t="shared" si="1"/>
        <v>0.09318100083661732</v>
      </c>
      <c r="I12" s="144">
        <v>809.7230000000001</v>
      </c>
      <c r="J12" s="142">
        <v>667.399</v>
      </c>
      <c r="K12" s="143">
        <v>28.381</v>
      </c>
      <c r="L12" s="142">
        <v>10.581</v>
      </c>
      <c r="M12" s="141">
        <f t="shared" si="2"/>
        <v>1516.084</v>
      </c>
      <c r="N12" s="147">
        <f t="shared" si="3"/>
        <v>0.623564393529646</v>
      </c>
      <c r="O12" s="146">
        <v>2991.287</v>
      </c>
      <c r="P12" s="142">
        <v>3019.481999999999</v>
      </c>
      <c r="Q12" s="143">
        <v>148.30800000000002</v>
      </c>
      <c r="R12" s="142">
        <v>62.13900000000001</v>
      </c>
      <c r="S12" s="141">
        <f t="shared" si="4"/>
        <v>6221.2159999999985</v>
      </c>
      <c r="T12" s="145">
        <f t="shared" si="5"/>
        <v>0.09019623444303083</v>
      </c>
      <c r="U12" s="144">
        <v>2482.236</v>
      </c>
      <c r="V12" s="142">
        <v>2063.8219999999997</v>
      </c>
      <c r="W12" s="143">
        <v>64.96499999999999</v>
      </c>
      <c r="X12" s="142">
        <v>32.1</v>
      </c>
      <c r="Y12" s="141">
        <f t="shared" si="6"/>
        <v>4643.123</v>
      </c>
      <c r="Z12" s="140">
        <f t="shared" si="7"/>
        <v>0.3398774919380769</v>
      </c>
    </row>
    <row r="13" spans="1:26" ht="18.75" customHeight="1">
      <c r="A13" s="148" t="s">
        <v>345</v>
      </c>
      <c r="B13" s="376" t="s">
        <v>346</v>
      </c>
      <c r="C13" s="146">
        <v>904.7429999999999</v>
      </c>
      <c r="D13" s="142">
        <v>909.2439999999999</v>
      </c>
      <c r="E13" s="143">
        <v>11.919999999999998</v>
      </c>
      <c r="F13" s="142">
        <v>12.612</v>
      </c>
      <c r="G13" s="141">
        <f t="shared" si="0"/>
        <v>1838.519</v>
      </c>
      <c r="H13" s="145">
        <f t="shared" si="1"/>
        <v>0.06959895366048477</v>
      </c>
      <c r="I13" s="144">
        <v>716.2040000000001</v>
      </c>
      <c r="J13" s="142">
        <v>903.7840000000001</v>
      </c>
      <c r="K13" s="143">
        <v>13.959999999999999</v>
      </c>
      <c r="L13" s="142">
        <v>16.043</v>
      </c>
      <c r="M13" s="141">
        <f t="shared" si="2"/>
        <v>1649.9910000000002</v>
      </c>
      <c r="N13" s="147">
        <f t="shared" si="3"/>
        <v>0.11426001717585121</v>
      </c>
      <c r="O13" s="146">
        <v>2250.859999999999</v>
      </c>
      <c r="P13" s="142">
        <v>2453.6079999999997</v>
      </c>
      <c r="Q13" s="143">
        <v>37.31</v>
      </c>
      <c r="R13" s="142">
        <v>44.929</v>
      </c>
      <c r="S13" s="141">
        <f t="shared" si="4"/>
        <v>4786.706999999999</v>
      </c>
      <c r="T13" s="145">
        <f t="shared" si="5"/>
        <v>0.06939848203021674</v>
      </c>
      <c r="U13" s="144">
        <v>1928.4970000000005</v>
      </c>
      <c r="V13" s="142">
        <v>2546.8280000000004</v>
      </c>
      <c r="W13" s="143">
        <v>80.173</v>
      </c>
      <c r="X13" s="142">
        <v>28.113</v>
      </c>
      <c r="Y13" s="141">
        <f t="shared" si="6"/>
        <v>4583.611000000001</v>
      </c>
      <c r="Z13" s="140">
        <f t="shared" si="7"/>
        <v>0.044309170215360405</v>
      </c>
    </row>
    <row r="14" spans="1:26" ht="18.75" customHeight="1">
      <c r="A14" s="148" t="s">
        <v>380</v>
      </c>
      <c r="B14" s="376" t="s">
        <v>381</v>
      </c>
      <c r="C14" s="146">
        <v>763.8349999999999</v>
      </c>
      <c r="D14" s="142">
        <v>552.056</v>
      </c>
      <c r="E14" s="143">
        <v>0.4</v>
      </c>
      <c r="F14" s="142">
        <v>0.4</v>
      </c>
      <c r="G14" s="141">
        <f>SUM(C14:F14)</f>
        <v>1316.6910000000003</v>
      </c>
      <c r="H14" s="145">
        <f>G14/$G$9</f>
        <v>0.04984463902422405</v>
      </c>
      <c r="I14" s="144">
        <v>938.4309999999999</v>
      </c>
      <c r="J14" s="142">
        <v>508.818</v>
      </c>
      <c r="K14" s="143">
        <v>0.21</v>
      </c>
      <c r="L14" s="142">
        <v>0.099</v>
      </c>
      <c r="M14" s="141">
        <f>SUM(I14:L14)</f>
        <v>1447.5579999999998</v>
      </c>
      <c r="N14" s="147">
        <f>IF(ISERROR(G14/M14-1),"         /0",(G14/M14-1))</f>
        <v>-0.09040535854176446</v>
      </c>
      <c r="O14" s="146">
        <v>2007.3560000000007</v>
      </c>
      <c r="P14" s="142">
        <v>1357.8520000000003</v>
      </c>
      <c r="Q14" s="143">
        <v>10.399999999999999</v>
      </c>
      <c r="R14" s="142">
        <v>9.500000000000002</v>
      </c>
      <c r="S14" s="141">
        <f>SUM(O14:R14)</f>
        <v>3385.108000000001</v>
      </c>
      <c r="T14" s="145">
        <f>S14/$S$9</f>
        <v>0.04907786432475249</v>
      </c>
      <c r="U14" s="144">
        <v>2111.305</v>
      </c>
      <c r="V14" s="142">
        <v>1430.52</v>
      </c>
      <c r="W14" s="143">
        <v>0.21</v>
      </c>
      <c r="X14" s="142">
        <v>0.099</v>
      </c>
      <c r="Y14" s="141">
        <f>SUM(U14:X14)</f>
        <v>3542.134</v>
      </c>
      <c r="Z14" s="140">
        <f t="shared" si="7"/>
        <v>-0.04433090334809442</v>
      </c>
    </row>
    <row r="15" spans="1:26" ht="18.75" customHeight="1">
      <c r="A15" s="148" t="s">
        <v>349</v>
      </c>
      <c r="B15" s="376" t="s">
        <v>350</v>
      </c>
      <c r="C15" s="146">
        <v>204.762</v>
      </c>
      <c r="D15" s="142">
        <v>569.908</v>
      </c>
      <c r="E15" s="143">
        <v>58.940999999999995</v>
      </c>
      <c r="F15" s="142">
        <v>167.461</v>
      </c>
      <c r="G15" s="141">
        <f>SUM(C15:F15)</f>
        <v>1001.0720000000001</v>
      </c>
      <c r="H15" s="145">
        <f>G15/$G$9</f>
        <v>0.03789656986890471</v>
      </c>
      <c r="I15" s="144">
        <v>156.442</v>
      </c>
      <c r="J15" s="142">
        <v>436.845</v>
      </c>
      <c r="K15" s="143">
        <v>38.345</v>
      </c>
      <c r="L15" s="142">
        <v>118.209</v>
      </c>
      <c r="M15" s="141">
        <f>SUM(I15:L15)</f>
        <v>749.8410000000001</v>
      </c>
      <c r="N15" s="147">
        <f>IF(ISERROR(G15/M15-1),"         /0",(G15/M15-1))</f>
        <v>0.3350456963542938</v>
      </c>
      <c r="O15" s="146">
        <v>467.53200000000004</v>
      </c>
      <c r="P15" s="142">
        <v>1532.1699999999996</v>
      </c>
      <c r="Q15" s="143">
        <v>197.71099999999998</v>
      </c>
      <c r="R15" s="142">
        <v>458.99099999999993</v>
      </c>
      <c r="S15" s="141">
        <f>SUM(O15:R15)</f>
        <v>2656.4039999999995</v>
      </c>
      <c r="T15" s="145">
        <f>S15/$S$9</f>
        <v>0.03851299134436176</v>
      </c>
      <c r="U15" s="144">
        <v>454.06000000000006</v>
      </c>
      <c r="V15" s="142">
        <v>1239.6209999999996</v>
      </c>
      <c r="W15" s="143">
        <v>150.09199999999998</v>
      </c>
      <c r="X15" s="142">
        <v>318.337</v>
      </c>
      <c r="Y15" s="141">
        <f>SUM(U15:X15)</f>
        <v>2162.1099999999997</v>
      </c>
      <c r="Z15" s="140">
        <f t="shared" si="7"/>
        <v>0.22861649037283027</v>
      </c>
    </row>
    <row r="16" spans="1:26" ht="18.75" customHeight="1">
      <c r="A16" s="148" t="s">
        <v>343</v>
      </c>
      <c r="B16" s="376" t="s">
        <v>344</v>
      </c>
      <c r="C16" s="146">
        <v>421.055</v>
      </c>
      <c r="D16" s="142">
        <v>397.173</v>
      </c>
      <c r="E16" s="143">
        <v>2.811</v>
      </c>
      <c r="F16" s="142">
        <v>3.5210000000000004</v>
      </c>
      <c r="G16" s="141">
        <f>SUM(C16:F16)</f>
        <v>824.5600000000001</v>
      </c>
      <c r="H16" s="145">
        <f>G16/$G$9</f>
        <v>0.031214533671008744</v>
      </c>
      <c r="I16" s="144">
        <v>449.194</v>
      </c>
      <c r="J16" s="142">
        <v>302.19</v>
      </c>
      <c r="K16" s="143">
        <v>1.4010000000000002</v>
      </c>
      <c r="L16" s="142">
        <v>1.9140000000000001</v>
      </c>
      <c r="M16" s="141">
        <f>SUM(I16:L16)</f>
        <v>754.699</v>
      </c>
      <c r="N16" s="147">
        <f>IF(ISERROR(G16/M16-1),"         /0",(G16/M16-1))</f>
        <v>0.09256803043332518</v>
      </c>
      <c r="O16" s="146">
        <v>1008.1999999999998</v>
      </c>
      <c r="P16" s="142">
        <v>1002.7920000000003</v>
      </c>
      <c r="Q16" s="143">
        <v>9.348</v>
      </c>
      <c r="R16" s="142">
        <v>11.826</v>
      </c>
      <c r="S16" s="141">
        <f>SUM(O16:R16)</f>
        <v>2032.1660000000002</v>
      </c>
      <c r="T16" s="145">
        <f>S16/$S$9</f>
        <v>0.029462683977401885</v>
      </c>
      <c r="U16" s="144">
        <v>804.8820000000001</v>
      </c>
      <c r="V16" s="142">
        <v>813.5549999999998</v>
      </c>
      <c r="W16" s="143">
        <v>3.572</v>
      </c>
      <c r="X16" s="142">
        <v>6.114999999999998</v>
      </c>
      <c r="Y16" s="141">
        <f>SUM(U16:X16)</f>
        <v>1628.1239999999998</v>
      </c>
      <c r="Z16" s="140">
        <f t="shared" si="7"/>
        <v>0.24816414474573212</v>
      </c>
    </row>
    <row r="17" spans="1:26" ht="18.75" customHeight="1">
      <c r="A17" s="148" t="s">
        <v>413</v>
      </c>
      <c r="B17" s="376" t="s">
        <v>413</v>
      </c>
      <c r="C17" s="146">
        <v>178.124</v>
      </c>
      <c r="D17" s="142">
        <v>61.61999999999998</v>
      </c>
      <c r="E17" s="143">
        <v>219.45</v>
      </c>
      <c r="F17" s="142">
        <v>29.635</v>
      </c>
      <c r="G17" s="141">
        <f t="shared" si="0"/>
        <v>488.82899999999995</v>
      </c>
      <c r="H17" s="145">
        <f t="shared" si="1"/>
        <v>0.01850510488001544</v>
      </c>
      <c r="I17" s="144">
        <v>143.601</v>
      </c>
      <c r="J17" s="142">
        <v>62.57499999999999</v>
      </c>
      <c r="K17" s="143">
        <v>4.005</v>
      </c>
      <c r="L17" s="142">
        <v>6.439999999999999</v>
      </c>
      <c r="M17" s="141">
        <f t="shared" si="2"/>
        <v>216.62099999999998</v>
      </c>
      <c r="N17" s="147">
        <f t="shared" si="3"/>
        <v>1.2566094699959836</v>
      </c>
      <c r="O17" s="146">
        <v>553.7460000000001</v>
      </c>
      <c r="P17" s="142">
        <v>231.155</v>
      </c>
      <c r="Q17" s="143">
        <v>434.46200000000005</v>
      </c>
      <c r="R17" s="142">
        <v>66.07000000000001</v>
      </c>
      <c r="S17" s="141">
        <f t="shared" si="4"/>
        <v>1285.433</v>
      </c>
      <c r="T17" s="145">
        <f t="shared" si="5"/>
        <v>0.01863642352697744</v>
      </c>
      <c r="U17" s="144">
        <v>397.26500000000004</v>
      </c>
      <c r="V17" s="142">
        <v>187.28799999999998</v>
      </c>
      <c r="W17" s="143">
        <v>10.444999999999997</v>
      </c>
      <c r="X17" s="142">
        <v>15.600999999999999</v>
      </c>
      <c r="Y17" s="141">
        <f t="shared" si="6"/>
        <v>610.599</v>
      </c>
      <c r="Z17" s="140">
        <f t="shared" si="7"/>
        <v>1.105199975761506</v>
      </c>
    </row>
    <row r="18" spans="1:26" ht="18.75" customHeight="1">
      <c r="A18" s="148" t="s">
        <v>404</v>
      </c>
      <c r="B18" s="376" t="s">
        <v>404</v>
      </c>
      <c r="C18" s="146">
        <v>46.718999999999994</v>
      </c>
      <c r="D18" s="142">
        <v>135.767</v>
      </c>
      <c r="E18" s="143">
        <v>30.464000000000006</v>
      </c>
      <c r="F18" s="142">
        <v>191.14499999999998</v>
      </c>
      <c r="G18" s="141">
        <f aca="true" t="shared" si="8" ref="G18:G63">SUM(C18:F18)</f>
        <v>404.09499999999997</v>
      </c>
      <c r="H18" s="145">
        <f t="shared" si="1"/>
        <v>0.015297415571682203</v>
      </c>
      <c r="I18" s="144">
        <v>32.694</v>
      </c>
      <c r="J18" s="142">
        <v>92.899</v>
      </c>
      <c r="K18" s="143">
        <v>25.416000000000004</v>
      </c>
      <c r="L18" s="142">
        <v>11.764999999999999</v>
      </c>
      <c r="M18" s="141">
        <f aca="true" t="shared" si="9" ref="M18:M63">SUM(I18:L18)</f>
        <v>162.774</v>
      </c>
      <c r="N18" s="147">
        <f aca="true" t="shared" si="10" ref="N18:N63">IF(ISERROR(G18/M18-1),"         /0",(G18/M18-1))</f>
        <v>1.4825524960988852</v>
      </c>
      <c r="O18" s="146">
        <v>128.94700000000003</v>
      </c>
      <c r="P18" s="142">
        <v>439.21399999999994</v>
      </c>
      <c r="Q18" s="143">
        <v>82.40499999999994</v>
      </c>
      <c r="R18" s="142">
        <v>347.11299999999994</v>
      </c>
      <c r="S18" s="141">
        <f aca="true" t="shared" si="11" ref="S18:S63">SUM(O18:R18)</f>
        <v>997.6789999999999</v>
      </c>
      <c r="T18" s="145">
        <f t="shared" si="5"/>
        <v>0.014464517705684639</v>
      </c>
      <c r="U18" s="144">
        <v>190.15799999999996</v>
      </c>
      <c r="V18" s="142">
        <v>507.758</v>
      </c>
      <c r="W18" s="143">
        <v>76.61799999999994</v>
      </c>
      <c r="X18" s="142">
        <v>33.93699999999997</v>
      </c>
      <c r="Y18" s="141">
        <f aca="true" t="shared" si="12" ref="Y18:Y63">SUM(U18:X18)</f>
        <v>808.4709999999999</v>
      </c>
      <c r="Z18" s="140">
        <f aca="true" t="shared" si="13" ref="Z18:Z63">IF(ISERROR(S18/Y18-1),"         /0",IF(S18/Y18&gt;5,"  *  ",(S18/Y18-1)))</f>
        <v>0.2340318947742095</v>
      </c>
    </row>
    <row r="19" spans="1:26" ht="18.75" customHeight="1">
      <c r="A19" s="148" t="s">
        <v>382</v>
      </c>
      <c r="B19" s="376" t="s">
        <v>383</v>
      </c>
      <c r="C19" s="146">
        <v>185.915</v>
      </c>
      <c r="D19" s="142">
        <v>90.72399999999999</v>
      </c>
      <c r="E19" s="143">
        <v>66.27300000000002</v>
      </c>
      <c r="F19" s="142">
        <v>43.758</v>
      </c>
      <c r="G19" s="141">
        <f t="shared" si="8"/>
        <v>386.67</v>
      </c>
      <c r="H19" s="145">
        <f t="shared" si="1"/>
        <v>0.014637774976434646</v>
      </c>
      <c r="I19" s="144">
        <v>102.03199999999997</v>
      </c>
      <c r="J19" s="142">
        <v>49.17399999999999</v>
      </c>
      <c r="K19" s="143">
        <v>83.455</v>
      </c>
      <c r="L19" s="142">
        <v>45.73000000000002</v>
      </c>
      <c r="M19" s="141">
        <f t="shared" si="9"/>
        <v>280.39099999999996</v>
      </c>
      <c r="N19" s="147">
        <f t="shared" si="10"/>
        <v>0.37903855687236776</v>
      </c>
      <c r="O19" s="146">
        <v>488.57599999999985</v>
      </c>
      <c r="P19" s="142">
        <v>264.79</v>
      </c>
      <c r="Q19" s="143">
        <v>239.569</v>
      </c>
      <c r="R19" s="142">
        <v>163.81699999999998</v>
      </c>
      <c r="S19" s="141">
        <f t="shared" si="11"/>
        <v>1156.7519999999997</v>
      </c>
      <c r="T19" s="145">
        <f t="shared" si="5"/>
        <v>0.016770784776552493</v>
      </c>
      <c r="U19" s="144">
        <v>364.1540000000002</v>
      </c>
      <c r="V19" s="142">
        <v>176.15599999999995</v>
      </c>
      <c r="W19" s="143">
        <v>212.054</v>
      </c>
      <c r="X19" s="142">
        <v>124.5429999999999</v>
      </c>
      <c r="Y19" s="141">
        <f t="shared" si="12"/>
        <v>876.907</v>
      </c>
      <c r="Z19" s="140">
        <f t="shared" si="13"/>
        <v>0.31912734189600456</v>
      </c>
    </row>
    <row r="20" spans="1:26" ht="18.75" customHeight="1">
      <c r="A20" s="148" t="s">
        <v>355</v>
      </c>
      <c r="B20" s="376" t="s">
        <v>356</v>
      </c>
      <c r="C20" s="146">
        <v>132.311</v>
      </c>
      <c r="D20" s="142">
        <v>193.031</v>
      </c>
      <c r="E20" s="143">
        <v>4.994999999999999</v>
      </c>
      <c r="F20" s="142">
        <v>15.488000000000001</v>
      </c>
      <c r="G20" s="141">
        <f>SUM(C20:F20)</f>
        <v>345.825</v>
      </c>
      <c r="H20" s="145">
        <f>G20/$G$9</f>
        <v>0.013091547136383766</v>
      </c>
      <c r="I20" s="144">
        <v>99.95700000000001</v>
      </c>
      <c r="J20" s="142">
        <v>132.70299999999997</v>
      </c>
      <c r="K20" s="143">
        <v>1.0699999999999998</v>
      </c>
      <c r="L20" s="142">
        <v>2.52</v>
      </c>
      <c r="M20" s="141">
        <f>SUM(I20:L20)</f>
        <v>236.24999999999997</v>
      </c>
      <c r="N20" s="147">
        <f>IF(ISERROR(G20/M20-1),"         /0",(G20/M20-1))</f>
        <v>0.4638095238095239</v>
      </c>
      <c r="O20" s="146">
        <v>282.318</v>
      </c>
      <c r="P20" s="142">
        <v>494.11600000000004</v>
      </c>
      <c r="Q20" s="143">
        <v>16.608999999999998</v>
      </c>
      <c r="R20" s="142">
        <v>47.089999999999996</v>
      </c>
      <c r="S20" s="141">
        <f>SUM(O20:R20)</f>
        <v>840.133</v>
      </c>
      <c r="T20" s="145">
        <f>S20/$S$9</f>
        <v>0.012180389337281786</v>
      </c>
      <c r="U20" s="144">
        <v>270.51</v>
      </c>
      <c r="V20" s="142">
        <v>343.4750000000001</v>
      </c>
      <c r="W20" s="143">
        <v>8.646999999999998</v>
      </c>
      <c r="X20" s="142">
        <v>15.778999999999998</v>
      </c>
      <c r="Y20" s="141">
        <f>SUM(U20:X20)</f>
        <v>638.4110000000002</v>
      </c>
      <c r="Z20" s="140">
        <f>IF(ISERROR(S20/Y20-1),"         /0",IF(S20/Y20&gt;5,"  *  ",(S20/Y20-1)))</f>
        <v>0.3159751320074369</v>
      </c>
    </row>
    <row r="21" spans="1:26" ht="18.75" customHeight="1">
      <c r="A21" s="148" t="s">
        <v>347</v>
      </c>
      <c r="B21" s="376" t="s">
        <v>348</v>
      </c>
      <c r="C21" s="146">
        <v>81.883</v>
      </c>
      <c r="D21" s="142">
        <v>155.151</v>
      </c>
      <c r="E21" s="143">
        <v>32.227000000000004</v>
      </c>
      <c r="F21" s="142">
        <v>25.327999999999996</v>
      </c>
      <c r="G21" s="141">
        <f>SUM(C21:F21)</f>
        <v>294.58899999999994</v>
      </c>
      <c r="H21" s="145">
        <f>G21/$G$9</f>
        <v>0.01115195772243232</v>
      </c>
      <c r="I21" s="144">
        <v>68.15400000000001</v>
      </c>
      <c r="J21" s="142">
        <v>125.924</v>
      </c>
      <c r="K21" s="143">
        <v>6.398000000000001</v>
      </c>
      <c r="L21" s="142">
        <v>10.35</v>
      </c>
      <c r="M21" s="141">
        <f>SUM(I21:L21)</f>
        <v>210.82600000000002</v>
      </c>
      <c r="N21" s="147">
        <f>IF(ISERROR(G21/M21-1),"         /0",(G21/M21-1))</f>
        <v>0.3973086810924644</v>
      </c>
      <c r="O21" s="146">
        <v>211.45699999999997</v>
      </c>
      <c r="P21" s="142">
        <v>418.868</v>
      </c>
      <c r="Q21" s="143">
        <v>73.08399999999999</v>
      </c>
      <c r="R21" s="142">
        <v>55.38699999999999</v>
      </c>
      <c r="S21" s="141">
        <f>SUM(O21:R21)</f>
        <v>758.7959999999998</v>
      </c>
      <c r="T21" s="145">
        <f>S21/$S$9</f>
        <v>0.011001151850447569</v>
      </c>
      <c r="U21" s="144">
        <v>181.64800000000002</v>
      </c>
      <c r="V21" s="142">
        <v>337.649</v>
      </c>
      <c r="W21" s="143">
        <v>23.903999999999996</v>
      </c>
      <c r="X21" s="142">
        <v>37.52900000000001</v>
      </c>
      <c r="Y21" s="141">
        <f>SUM(U21:X21)</f>
        <v>580.73</v>
      </c>
      <c r="Z21" s="140">
        <f>IF(ISERROR(S21/Y21-1),"         /0",IF(S21/Y21&gt;5,"  *  ",(S21/Y21-1)))</f>
        <v>0.30662442098737763</v>
      </c>
    </row>
    <row r="22" spans="1:26" ht="18.75" customHeight="1">
      <c r="A22" s="148" t="s">
        <v>361</v>
      </c>
      <c r="B22" s="376" t="s">
        <v>361</v>
      </c>
      <c r="C22" s="146">
        <v>107.341</v>
      </c>
      <c r="D22" s="142">
        <v>114.7</v>
      </c>
      <c r="E22" s="143">
        <v>40.95000000000001</v>
      </c>
      <c r="F22" s="142">
        <v>29.914</v>
      </c>
      <c r="G22" s="141">
        <f>SUM(C22:F22)</f>
        <v>292.905</v>
      </c>
      <c r="H22" s="145">
        <f>G22/$G$9</f>
        <v>0.01108820823822016</v>
      </c>
      <c r="I22" s="144">
        <v>257.38900000000007</v>
      </c>
      <c r="J22" s="142">
        <v>380.107</v>
      </c>
      <c r="K22" s="143">
        <v>31.87200000000001</v>
      </c>
      <c r="L22" s="142">
        <v>36.49100000000001</v>
      </c>
      <c r="M22" s="141">
        <f>SUM(I22:L22)</f>
        <v>705.859</v>
      </c>
      <c r="N22" s="147">
        <f>IF(ISERROR(G22/M22-1),"         /0",(G22/M22-1))</f>
        <v>-0.5850375216580083</v>
      </c>
      <c r="O22" s="146">
        <v>275.5390000000001</v>
      </c>
      <c r="P22" s="142">
        <v>313.422</v>
      </c>
      <c r="Q22" s="143">
        <v>96.46999999999998</v>
      </c>
      <c r="R22" s="142">
        <v>89.521</v>
      </c>
      <c r="S22" s="141">
        <f>SUM(O22:R22)</f>
        <v>774.9520000000001</v>
      </c>
      <c r="T22" s="145">
        <f>S22/$S$9</f>
        <v>0.011235384251904396</v>
      </c>
      <c r="U22" s="144">
        <v>992.4259999999995</v>
      </c>
      <c r="V22" s="142">
        <v>1002.2739999999997</v>
      </c>
      <c r="W22" s="143">
        <v>86.79999999999998</v>
      </c>
      <c r="X22" s="142">
        <v>87.788</v>
      </c>
      <c r="Y22" s="141">
        <f>SUM(U22:X22)</f>
        <v>2169.287999999999</v>
      </c>
      <c r="Z22" s="140">
        <f>IF(ISERROR(S22/Y22-1),"         /0",IF(S22/Y22&gt;5,"  *  ",(S22/Y22-1)))</f>
        <v>-0.6427620491147323</v>
      </c>
    </row>
    <row r="23" spans="1:26" ht="18.75" customHeight="1">
      <c r="A23" s="148" t="s">
        <v>357</v>
      </c>
      <c r="B23" s="376" t="s">
        <v>358</v>
      </c>
      <c r="C23" s="146">
        <v>108.539</v>
      </c>
      <c r="D23" s="142">
        <v>85.137</v>
      </c>
      <c r="E23" s="143">
        <v>37.446000000000005</v>
      </c>
      <c r="F23" s="142">
        <v>6.299</v>
      </c>
      <c r="G23" s="141">
        <f t="shared" si="8"/>
        <v>237.421</v>
      </c>
      <c r="H23" s="145">
        <f t="shared" si="1"/>
        <v>0.008987806586184834</v>
      </c>
      <c r="I23" s="144">
        <v>79.28299999999999</v>
      </c>
      <c r="J23" s="142">
        <v>65.021</v>
      </c>
      <c r="K23" s="143">
        <v>12.318999999999999</v>
      </c>
      <c r="L23" s="142">
        <v>5.559</v>
      </c>
      <c r="M23" s="141">
        <f t="shared" si="9"/>
        <v>162.18199999999996</v>
      </c>
      <c r="N23" s="147">
        <f t="shared" si="10"/>
        <v>0.4639170808104478</v>
      </c>
      <c r="O23" s="146">
        <v>296.4459999999999</v>
      </c>
      <c r="P23" s="142">
        <v>241.91500000000002</v>
      </c>
      <c r="Q23" s="143">
        <v>77.754</v>
      </c>
      <c r="R23" s="142">
        <v>16.883</v>
      </c>
      <c r="S23" s="141">
        <f t="shared" si="11"/>
        <v>632.9979999999999</v>
      </c>
      <c r="T23" s="145">
        <f t="shared" si="5"/>
        <v>0.009177311318232583</v>
      </c>
      <c r="U23" s="144">
        <v>203.30499999999998</v>
      </c>
      <c r="V23" s="142">
        <v>154.44699999999997</v>
      </c>
      <c r="W23" s="143">
        <v>50.202</v>
      </c>
      <c r="X23" s="142">
        <v>13.701</v>
      </c>
      <c r="Y23" s="141">
        <f t="shared" si="12"/>
        <v>421.655</v>
      </c>
      <c r="Z23" s="140">
        <f t="shared" si="13"/>
        <v>0.5012225634701355</v>
      </c>
    </row>
    <row r="24" spans="1:26" ht="18.75" customHeight="1">
      <c r="A24" s="148" t="s">
        <v>353</v>
      </c>
      <c r="B24" s="376" t="s">
        <v>354</v>
      </c>
      <c r="C24" s="146">
        <v>122.328</v>
      </c>
      <c r="D24" s="142">
        <v>49.689</v>
      </c>
      <c r="E24" s="143">
        <v>35.753</v>
      </c>
      <c r="F24" s="142">
        <v>25.79</v>
      </c>
      <c r="G24" s="141">
        <f t="shared" si="8"/>
        <v>233.55999999999997</v>
      </c>
      <c r="H24" s="145">
        <f t="shared" si="1"/>
        <v>0.008841644615553508</v>
      </c>
      <c r="I24" s="144">
        <v>128.252</v>
      </c>
      <c r="J24" s="142">
        <v>67.027</v>
      </c>
      <c r="K24" s="143">
        <v>57.36599999999999</v>
      </c>
      <c r="L24" s="142">
        <v>33.309000000000005</v>
      </c>
      <c r="M24" s="141">
        <f t="shared" si="9"/>
        <v>285.954</v>
      </c>
      <c r="N24" s="147">
        <f t="shared" si="10"/>
        <v>-0.18322527399511823</v>
      </c>
      <c r="O24" s="146">
        <v>362.8459999999999</v>
      </c>
      <c r="P24" s="142">
        <v>142.496</v>
      </c>
      <c r="Q24" s="143">
        <v>167.2050000000001</v>
      </c>
      <c r="R24" s="142">
        <v>78.153</v>
      </c>
      <c r="S24" s="141">
        <f t="shared" si="11"/>
        <v>750.7</v>
      </c>
      <c r="T24" s="145">
        <f t="shared" si="5"/>
        <v>0.010883774682695998</v>
      </c>
      <c r="U24" s="144">
        <v>340.91800000000006</v>
      </c>
      <c r="V24" s="142">
        <v>178.35800000000003</v>
      </c>
      <c r="W24" s="143">
        <v>157.42200000000003</v>
      </c>
      <c r="X24" s="142">
        <v>99.73499999999996</v>
      </c>
      <c r="Y24" s="141">
        <f t="shared" si="12"/>
        <v>776.433</v>
      </c>
      <c r="Z24" s="140">
        <f t="shared" si="13"/>
        <v>-0.03314258925110081</v>
      </c>
    </row>
    <row r="25" spans="1:26" ht="18.75" customHeight="1">
      <c r="A25" s="148" t="s">
        <v>402</v>
      </c>
      <c r="B25" s="376" t="s">
        <v>403</v>
      </c>
      <c r="C25" s="146">
        <v>80.57300000000001</v>
      </c>
      <c r="D25" s="142">
        <v>103.38999999999999</v>
      </c>
      <c r="E25" s="143">
        <v>14.282</v>
      </c>
      <c r="F25" s="142">
        <v>27.137</v>
      </c>
      <c r="G25" s="141">
        <f t="shared" si="8"/>
        <v>225.382</v>
      </c>
      <c r="H25" s="145">
        <f t="shared" si="1"/>
        <v>0.008532058343649089</v>
      </c>
      <c r="I25" s="144">
        <v>45.202999999999996</v>
      </c>
      <c r="J25" s="142">
        <v>63.3</v>
      </c>
      <c r="K25" s="143">
        <v>0.944</v>
      </c>
      <c r="L25" s="142">
        <v>0.78</v>
      </c>
      <c r="M25" s="141">
        <f t="shared" si="9"/>
        <v>110.22699999999999</v>
      </c>
      <c r="N25" s="147">
        <f t="shared" si="10"/>
        <v>1.044707739483067</v>
      </c>
      <c r="O25" s="146">
        <v>229.46500000000006</v>
      </c>
      <c r="P25" s="142">
        <v>285.96500000000003</v>
      </c>
      <c r="Q25" s="143">
        <v>18.160999999999998</v>
      </c>
      <c r="R25" s="142">
        <v>33.958</v>
      </c>
      <c r="S25" s="141">
        <f t="shared" si="11"/>
        <v>567.549</v>
      </c>
      <c r="T25" s="145">
        <f t="shared" si="5"/>
        <v>0.008228420723843654</v>
      </c>
      <c r="U25" s="144">
        <v>107.99700000000001</v>
      </c>
      <c r="V25" s="142">
        <v>181.56400000000002</v>
      </c>
      <c r="W25" s="143">
        <v>2.043</v>
      </c>
      <c r="X25" s="142">
        <v>2.1999999999999997</v>
      </c>
      <c r="Y25" s="141">
        <f t="shared" si="12"/>
        <v>293.80400000000003</v>
      </c>
      <c r="Z25" s="140">
        <f t="shared" si="13"/>
        <v>0.9317265932390297</v>
      </c>
    </row>
    <row r="26" spans="1:26" ht="18.75" customHeight="1">
      <c r="A26" s="148" t="s">
        <v>351</v>
      </c>
      <c r="B26" s="376" t="s">
        <v>352</v>
      </c>
      <c r="C26" s="146">
        <v>83.94600000000001</v>
      </c>
      <c r="D26" s="142">
        <v>100.637</v>
      </c>
      <c r="E26" s="143">
        <v>2.7350000000000003</v>
      </c>
      <c r="F26" s="142">
        <v>2.609</v>
      </c>
      <c r="G26" s="141">
        <f t="shared" si="8"/>
        <v>189.92700000000005</v>
      </c>
      <c r="H26" s="145">
        <f t="shared" si="1"/>
        <v>0.0071898742802630235</v>
      </c>
      <c r="I26" s="144">
        <v>92.93700000000001</v>
      </c>
      <c r="J26" s="142">
        <v>69.93599999999999</v>
      </c>
      <c r="K26" s="143">
        <v>1.665</v>
      </c>
      <c r="L26" s="142">
        <v>1.804</v>
      </c>
      <c r="M26" s="141">
        <f t="shared" si="9"/>
        <v>166.34199999999998</v>
      </c>
      <c r="N26" s="147">
        <f t="shared" si="10"/>
        <v>0.14178619951665894</v>
      </c>
      <c r="O26" s="146">
        <v>218.361</v>
      </c>
      <c r="P26" s="142">
        <v>254.424</v>
      </c>
      <c r="Q26" s="143">
        <v>6.981000000000001</v>
      </c>
      <c r="R26" s="142">
        <v>5.939000000000001</v>
      </c>
      <c r="S26" s="141">
        <f t="shared" si="11"/>
        <v>485.705</v>
      </c>
      <c r="T26" s="145">
        <f t="shared" si="5"/>
        <v>0.007041832665857012</v>
      </c>
      <c r="U26" s="144">
        <v>202.83100000000002</v>
      </c>
      <c r="V26" s="142">
        <v>221.97999999999996</v>
      </c>
      <c r="W26" s="143">
        <v>5.882</v>
      </c>
      <c r="X26" s="142">
        <v>7.616999999999999</v>
      </c>
      <c r="Y26" s="141">
        <f t="shared" si="12"/>
        <v>438.31</v>
      </c>
      <c r="Z26" s="140">
        <f t="shared" si="13"/>
        <v>0.10813123132029845</v>
      </c>
    </row>
    <row r="27" spans="1:26" ht="18.75" customHeight="1">
      <c r="A27" s="148" t="s">
        <v>359</v>
      </c>
      <c r="B27" s="376" t="s">
        <v>360</v>
      </c>
      <c r="C27" s="146">
        <v>51.294000000000004</v>
      </c>
      <c r="D27" s="142">
        <v>108.012</v>
      </c>
      <c r="E27" s="143">
        <v>4.568</v>
      </c>
      <c r="F27" s="142">
        <v>14.718</v>
      </c>
      <c r="G27" s="141">
        <f t="shared" si="8"/>
        <v>178.592</v>
      </c>
      <c r="H27" s="145">
        <f t="shared" si="1"/>
        <v>0.006760776653454926</v>
      </c>
      <c r="I27" s="144">
        <v>76.982</v>
      </c>
      <c r="J27" s="142">
        <v>132.49499999999998</v>
      </c>
      <c r="K27" s="143">
        <v>0.4</v>
      </c>
      <c r="L27" s="142">
        <v>1.7200000000000002</v>
      </c>
      <c r="M27" s="141">
        <f t="shared" si="9"/>
        <v>211.59699999999998</v>
      </c>
      <c r="N27" s="147">
        <f t="shared" si="10"/>
        <v>-0.15598047231293433</v>
      </c>
      <c r="O27" s="146">
        <v>153.29600000000002</v>
      </c>
      <c r="P27" s="142">
        <v>281.063</v>
      </c>
      <c r="Q27" s="143">
        <v>26.299000000000007</v>
      </c>
      <c r="R27" s="142">
        <v>41.758</v>
      </c>
      <c r="S27" s="141">
        <f t="shared" si="11"/>
        <v>502.416</v>
      </c>
      <c r="T27" s="145">
        <f t="shared" si="5"/>
        <v>0.0072841115505280305</v>
      </c>
      <c r="U27" s="144">
        <v>201.507</v>
      </c>
      <c r="V27" s="142">
        <v>347.87400000000014</v>
      </c>
      <c r="W27" s="143">
        <v>0.6599999999999999</v>
      </c>
      <c r="X27" s="142">
        <v>3.6</v>
      </c>
      <c r="Y27" s="141">
        <f t="shared" si="12"/>
        <v>553.6410000000001</v>
      </c>
      <c r="Z27" s="140">
        <f t="shared" si="13"/>
        <v>-0.0925238557115533</v>
      </c>
    </row>
    <row r="28" spans="1:26" ht="18.75" customHeight="1">
      <c r="A28" s="148" t="s">
        <v>409</v>
      </c>
      <c r="B28" s="376" t="s">
        <v>410</v>
      </c>
      <c r="C28" s="146">
        <v>52.263999999999996</v>
      </c>
      <c r="D28" s="142">
        <v>83.79100000000001</v>
      </c>
      <c r="E28" s="143">
        <v>0.35</v>
      </c>
      <c r="F28" s="142">
        <v>0.56</v>
      </c>
      <c r="G28" s="141">
        <f t="shared" si="8"/>
        <v>136.965</v>
      </c>
      <c r="H28" s="145">
        <f t="shared" si="1"/>
        <v>0.005184945430592938</v>
      </c>
      <c r="I28" s="144">
        <v>72.615</v>
      </c>
      <c r="J28" s="142">
        <v>110.774</v>
      </c>
      <c r="K28" s="143">
        <v>2.11</v>
      </c>
      <c r="L28" s="142">
        <v>1.8800000000000001</v>
      </c>
      <c r="M28" s="141">
        <f t="shared" si="9"/>
        <v>187.37900000000002</v>
      </c>
      <c r="N28" s="147">
        <f t="shared" si="10"/>
        <v>-0.26904829249809215</v>
      </c>
      <c r="O28" s="146">
        <v>122.52800000000002</v>
      </c>
      <c r="P28" s="142">
        <v>186.26899999999998</v>
      </c>
      <c r="Q28" s="143">
        <v>1.3850000000000002</v>
      </c>
      <c r="R28" s="142">
        <v>1.9000000000000001</v>
      </c>
      <c r="S28" s="141">
        <f t="shared" si="11"/>
        <v>312.082</v>
      </c>
      <c r="T28" s="145">
        <f t="shared" si="5"/>
        <v>0.004524617251265662</v>
      </c>
      <c r="U28" s="144">
        <v>162.27</v>
      </c>
      <c r="V28" s="142">
        <v>271.347</v>
      </c>
      <c r="W28" s="143">
        <v>4.054999999999999</v>
      </c>
      <c r="X28" s="142">
        <v>6.107</v>
      </c>
      <c r="Y28" s="141">
        <f t="shared" si="12"/>
        <v>443.779</v>
      </c>
      <c r="Z28" s="140">
        <f t="shared" si="13"/>
        <v>-0.2967625777695655</v>
      </c>
    </row>
    <row r="29" spans="1:26" ht="18.75" customHeight="1">
      <c r="A29" s="148" t="s">
        <v>384</v>
      </c>
      <c r="B29" s="376" t="s">
        <v>385</v>
      </c>
      <c r="C29" s="146">
        <v>32.71</v>
      </c>
      <c r="D29" s="142">
        <v>72.464</v>
      </c>
      <c r="E29" s="143">
        <v>12.125</v>
      </c>
      <c r="F29" s="142">
        <v>8.093</v>
      </c>
      <c r="G29" s="141">
        <f t="shared" si="8"/>
        <v>125.39200000000001</v>
      </c>
      <c r="H29" s="145">
        <f t="shared" si="1"/>
        <v>0.00474683807858146</v>
      </c>
      <c r="I29" s="144">
        <v>30.111</v>
      </c>
      <c r="J29" s="142">
        <v>123.53800000000001</v>
      </c>
      <c r="K29" s="143">
        <v>15.167000000000003</v>
      </c>
      <c r="L29" s="142">
        <v>12.804</v>
      </c>
      <c r="M29" s="141">
        <f t="shared" si="9"/>
        <v>181.62</v>
      </c>
      <c r="N29" s="147">
        <f t="shared" si="10"/>
        <v>-0.3095914546856072</v>
      </c>
      <c r="O29" s="146">
        <v>103.26100000000001</v>
      </c>
      <c r="P29" s="142">
        <v>196.12799999999996</v>
      </c>
      <c r="Q29" s="143">
        <v>29.731</v>
      </c>
      <c r="R29" s="142">
        <v>25.672000000000004</v>
      </c>
      <c r="S29" s="141">
        <f t="shared" si="11"/>
        <v>354.792</v>
      </c>
      <c r="T29" s="145">
        <f t="shared" si="5"/>
        <v>0.005143834004559848</v>
      </c>
      <c r="U29" s="144">
        <v>72.528</v>
      </c>
      <c r="V29" s="142">
        <v>309.984</v>
      </c>
      <c r="W29" s="143">
        <v>39.303000000000004</v>
      </c>
      <c r="X29" s="142">
        <v>33.72099999999999</v>
      </c>
      <c r="Y29" s="141">
        <f t="shared" si="12"/>
        <v>455.536</v>
      </c>
      <c r="Z29" s="140">
        <f t="shared" si="13"/>
        <v>-0.2211548593305469</v>
      </c>
    </row>
    <row r="30" spans="1:26" ht="18.75" customHeight="1">
      <c r="A30" s="148" t="s">
        <v>460</v>
      </c>
      <c r="B30" s="376" t="s">
        <v>461</v>
      </c>
      <c r="C30" s="146">
        <v>21.723</v>
      </c>
      <c r="D30" s="142">
        <v>101.56800000000001</v>
      </c>
      <c r="E30" s="143">
        <v>0.17</v>
      </c>
      <c r="F30" s="142">
        <v>0.28800000000000003</v>
      </c>
      <c r="G30" s="141">
        <f t="shared" si="8"/>
        <v>123.74900000000001</v>
      </c>
      <c r="H30" s="145">
        <f t="shared" si="1"/>
        <v>0.004684640689887529</v>
      </c>
      <c r="I30" s="144">
        <v>56.589</v>
      </c>
      <c r="J30" s="142">
        <v>161.09</v>
      </c>
      <c r="K30" s="143">
        <v>0.5800000000000001</v>
      </c>
      <c r="L30" s="142">
        <v>0.6100000000000001</v>
      </c>
      <c r="M30" s="141">
        <f t="shared" si="9"/>
        <v>218.86900000000003</v>
      </c>
      <c r="N30" s="147">
        <f t="shared" si="10"/>
        <v>-0.4345978644760108</v>
      </c>
      <c r="O30" s="146">
        <v>29.139</v>
      </c>
      <c r="P30" s="142">
        <v>165.596</v>
      </c>
      <c r="Q30" s="143">
        <v>1.1450000000000002</v>
      </c>
      <c r="R30" s="142">
        <v>0.978</v>
      </c>
      <c r="S30" s="141">
        <f t="shared" si="11"/>
        <v>196.85800000000003</v>
      </c>
      <c r="T30" s="145">
        <f t="shared" si="5"/>
        <v>0.0028540803469910337</v>
      </c>
      <c r="U30" s="144">
        <v>56.589</v>
      </c>
      <c r="V30" s="142">
        <v>161.09</v>
      </c>
      <c r="W30" s="143">
        <v>0.5800000000000001</v>
      </c>
      <c r="X30" s="142">
        <v>0.7100000000000002</v>
      </c>
      <c r="Y30" s="141">
        <f t="shared" si="12"/>
        <v>218.96900000000002</v>
      </c>
      <c r="Z30" s="140">
        <f t="shared" si="13"/>
        <v>-0.10097776397572256</v>
      </c>
    </row>
    <row r="31" spans="1:26" ht="18.75" customHeight="1">
      <c r="A31" s="148" t="s">
        <v>372</v>
      </c>
      <c r="B31" s="376" t="s">
        <v>373</v>
      </c>
      <c r="C31" s="146">
        <v>63.886</v>
      </c>
      <c r="D31" s="142">
        <v>56.566</v>
      </c>
      <c r="E31" s="143">
        <v>0.045</v>
      </c>
      <c r="F31" s="142">
        <v>1.405</v>
      </c>
      <c r="G31" s="141">
        <f t="shared" si="8"/>
        <v>121.902</v>
      </c>
      <c r="H31" s="145">
        <f t="shared" si="1"/>
        <v>0.0046147206795907</v>
      </c>
      <c r="I31" s="144">
        <v>37.701</v>
      </c>
      <c r="J31" s="142">
        <v>33.698</v>
      </c>
      <c r="K31" s="143">
        <v>0.02</v>
      </c>
      <c r="L31" s="142">
        <v>0</v>
      </c>
      <c r="M31" s="141">
        <f t="shared" si="9"/>
        <v>71.419</v>
      </c>
      <c r="N31" s="147">
        <f t="shared" si="10"/>
        <v>0.7068567188003194</v>
      </c>
      <c r="O31" s="146">
        <v>153.825</v>
      </c>
      <c r="P31" s="142">
        <v>137.796</v>
      </c>
      <c r="Q31" s="143">
        <v>0.045</v>
      </c>
      <c r="R31" s="142">
        <v>1.405</v>
      </c>
      <c r="S31" s="141">
        <f t="shared" si="11"/>
        <v>293.07099999999997</v>
      </c>
      <c r="T31" s="145">
        <f t="shared" si="5"/>
        <v>0.004248992580301583</v>
      </c>
      <c r="U31" s="144">
        <v>100.14500000000001</v>
      </c>
      <c r="V31" s="142">
        <v>92.90700000000001</v>
      </c>
      <c r="W31" s="143">
        <v>0.12000000000000001</v>
      </c>
      <c r="X31" s="142">
        <v>0.093</v>
      </c>
      <c r="Y31" s="141">
        <f t="shared" si="12"/>
        <v>193.26500000000001</v>
      </c>
      <c r="Z31" s="140">
        <f t="shared" si="13"/>
        <v>0.5164204589553201</v>
      </c>
    </row>
    <row r="32" spans="1:26" ht="18.75" customHeight="1">
      <c r="A32" s="148" t="s">
        <v>368</v>
      </c>
      <c r="B32" s="376" t="s">
        <v>369</v>
      </c>
      <c r="C32" s="146">
        <v>14.836999999999998</v>
      </c>
      <c r="D32" s="142">
        <v>53.61000000000001</v>
      </c>
      <c r="E32" s="143">
        <v>20.017000000000003</v>
      </c>
      <c r="F32" s="142">
        <v>29.931</v>
      </c>
      <c r="G32" s="141">
        <f t="shared" si="8"/>
        <v>118.395</v>
      </c>
      <c r="H32" s="145">
        <f t="shared" si="1"/>
        <v>0.004481959728799699</v>
      </c>
      <c r="I32" s="144">
        <v>19.177000000000003</v>
      </c>
      <c r="J32" s="142">
        <v>54.974999999999994</v>
      </c>
      <c r="K32" s="143">
        <v>14.408000000000003</v>
      </c>
      <c r="L32" s="142">
        <v>13.773</v>
      </c>
      <c r="M32" s="141">
        <f t="shared" si="9"/>
        <v>102.333</v>
      </c>
      <c r="N32" s="147" t="s">
        <v>50</v>
      </c>
      <c r="O32" s="146">
        <v>41.71699999999999</v>
      </c>
      <c r="P32" s="142">
        <v>141.081</v>
      </c>
      <c r="Q32" s="143">
        <v>61.845999999999975</v>
      </c>
      <c r="R32" s="142">
        <v>73.42500000000001</v>
      </c>
      <c r="S32" s="141">
        <f t="shared" si="11"/>
        <v>318.06899999999996</v>
      </c>
      <c r="T32" s="145">
        <f t="shared" si="5"/>
        <v>0.004611417782803294</v>
      </c>
      <c r="U32" s="144">
        <v>51.51400000000001</v>
      </c>
      <c r="V32" s="142">
        <v>142.668</v>
      </c>
      <c r="W32" s="143">
        <v>54.59399999999999</v>
      </c>
      <c r="X32" s="142">
        <v>46.005</v>
      </c>
      <c r="Y32" s="141">
        <f t="shared" si="12"/>
        <v>294.781</v>
      </c>
      <c r="Z32" s="140">
        <f t="shared" si="13"/>
        <v>0.07900102109701757</v>
      </c>
    </row>
    <row r="33" spans="1:26" ht="18.75" customHeight="1">
      <c r="A33" s="148" t="s">
        <v>402</v>
      </c>
      <c r="B33" s="376" t="s">
        <v>423</v>
      </c>
      <c r="C33" s="146">
        <v>54.741</v>
      </c>
      <c r="D33" s="142">
        <v>49.088</v>
      </c>
      <c r="E33" s="143">
        <v>1.427</v>
      </c>
      <c r="F33" s="142">
        <v>1.9</v>
      </c>
      <c r="G33" s="141">
        <f t="shared" si="8"/>
        <v>107.15600000000002</v>
      </c>
      <c r="H33" s="145">
        <f t="shared" si="1"/>
        <v>0.004056496276863555</v>
      </c>
      <c r="I33" s="144">
        <v>18.111</v>
      </c>
      <c r="J33" s="142">
        <v>22.781</v>
      </c>
      <c r="K33" s="143">
        <v>15.492999999999999</v>
      </c>
      <c r="L33" s="142">
        <v>30.831999999999997</v>
      </c>
      <c r="M33" s="141">
        <f t="shared" si="9"/>
        <v>87.21699999999998</v>
      </c>
      <c r="N33" s="147">
        <f t="shared" si="10"/>
        <v>0.22861368769849966</v>
      </c>
      <c r="O33" s="146">
        <v>149.11999999999998</v>
      </c>
      <c r="P33" s="142">
        <v>135.266</v>
      </c>
      <c r="Q33" s="143">
        <v>15.406</v>
      </c>
      <c r="R33" s="142">
        <v>24.102999999999994</v>
      </c>
      <c r="S33" s="141">
        <f t="shared" si="11"/>
        <v>323.895</v>
      </c>
      <c r="T33" s="145">
        <f t="shared" si="5"/>
        <v>0.0046958841093004125</v>
      </c>
      <c r="U33" s="144">
        <v>88.07899999999998</v>
      </c>
      <c r="V33" s="142">
        <v>73.015</v>
      </c>
      <c r="W33" s="143">
        <v>41.873000000000005</v>
      </c>
      <c r="X33" s="142">
        <v>67.10400000000003</v>
      </c>
      <c r="Y33" s="141">
        <f t="shared" si="12"/>
        <v>270.071</v>
      </c>
      <c r="Z33" s="140">
        <f t="shared" si="13"/>
        <v>0.1992957407496545</v>
      </c>
    </row>
    <row r="34" spans="1:26" ht="18.75" customHeight="1">
      <c r="A34" s="148" t="s">
        <v>366</v>
      </c>
      <c r="B34" s="376" t="s">
        <v>367</v>
      </c>
      <c r="C34" s="146">
        <v>21.101</v>
      </c>
      <c r="D34" s="142">
        <v>47.949</v>
      </c>
      <c r="E34" s="143">
        <v>1.5470000000000002</v>
      </c>
      <c r="F34" s="142">
        <v>5.973999999999999</v>
      </c>
      <c r="G34" s="141">
        <f>SUM(C34:F34)</f>
        <v>76.571</v>
      </c>
      <c r="H34" s="145">
        <f>G34/$G$9</f>
        <v>0.0028986708762525596</v>
      </c>
      <c r="I34" s="144">
        <v>15.09</v>
      </c>
      <c r="J34" s="142">
        <v>35.843</v>
      </c>
      <c r="K34" s="143">
        <v>0.5</v>
      </c>
      <c r="L34" s="142">
        <v>0.24500000000000002</v>
      </c>
      <c r="M34" s="141">
        <f>SUM(I34:L34)</f>
        <v>51.678000000000004</v>
      </c>
      <c r="N34" s="147">
        <f>IF(ISERROR(G34/M34-1),"         /0",(G34/M34-1))</f>
        <v>0.4816943380161769</v>
      </c>
      <c r="O34" s="146">
        <v>58.10900000000001</v>
      </c>
      <c r="P34" s="142">
        <v>160.656</v>
      </c>
      <c r="Q34" s="143">
        <v>7.931</v>
      </c>
      <c r="R34" s="142">
        <v>12.932</v>
      </c>
      <c r="S34" s="141">
        <f>SUM(O34:R34)</f>
        <v>239.62800000000001</v>
      </c>
      <c r="T34" s="145">
        <f>S34/$S$9</f>
        <v>0.0034741669903624304</v>
      </c>
      <c r="U34" s="144">
        <v>41.656</v>
      </c>
      <c r="V34" s="142">
        <v>98.59900000000002</v>
      </c>
      <c r="W34" s="143">
        <v>0.65</v>
      </c>
      <c r="X34" s="142">
        <v>0.5449999999999999</v>
      </c>
      <c r="Y34" s="141">
        <f>SUM(U34:X34)</f>
        <v>141.45000000000002</v>
      </c>
      <c r="Z34" s="140">
        <f>IF(ISERROR(S34/Y34-1),"         /0",IF(S34/Y34&gt;5,"  *  ",(S34/Y34-1)))</f>
        <v>0.6940827147401907</v>
      </c>
    </row>
    <row r="35" spans="1:26" ht="18.75" customHeight="1">
      <c r="A35" s="148" t="s">
        <v>421</v>
      </c>
      <c r="B35" s="376" t="s">
        <v>422</v>
      </c>
      <c r="C35" s="146">
        <v>0.442</v>
      </c>
      <c r="D35" s="142">
        <v>1.33</v>
      </c>
      <c r="E35" s="143">
        <v>0.155</v>
      </c>
      <c r="F35" s="142">
        <v>73.868</v>
      </c>
      <c r="G35" s="141">
        <f t="shared" si="8"/>
        <v>75.795</v>
      </c>
      <c r="H35" s="145">
        <f t="shared" si="1"/>
        <v>0.0028692946293709465</v>
      </c>
      <c r="I35" s="144">
        <v>0.795</v>
      </c>
      <c r="J35" s="142">
        <v>1.467</v>
      </c>
      <c r="K35" s="143">
        <v>0.07</v>
      </c>
      <c r="L35" s="142">
        <v>0.14500000000000002</v>
      </c>
      <c r="M35" s="141">
        <f t="shared" si="9"/>
        <v>2.477</v>
      </c>
      <c r="N35" s="147" t="s">
        <v>50</v>
      </c>
      <c r="O35" s="146">
        <v>2.019</v>
      </c>
      <c r="P35" s="142">
        <v>4.428</v>
      </c>
      <c r="Q35" s="143">
        <v>0.505</v>
      </c>
      <c r="R35" s="142">
        <v>140.04899999999998</v>
      </c>
      <c r="S35" s="141">
        <f t="shared" si="11"/>
        <v>147.00099999999998</v>
      </c>
      <c r="T35" s="145">
        <f t="shared" si="5"/>
        <v>0.0021312451873331476</v>
      </c>
      <c r="U35" s="144">
        <v>2.434</v>
      </c>
      <c r="V35" s="142">
        <v>4.588</v>
      </c>
      <c r="W35" s="143">
        <v>0.9100000000000001</v>
      </c>
      <c r="X35" s="142">
        <v>1.313</v>
      </c>
      <c r="Y35" s="141">
        <f t="shared" si="12"/>
        <v>9.245000000000001</v>
      </c>
      <c r="Z35" s="140" t="str">
        <f t="shared" si="13"/>
        <v>  *  </v>
      </c>
    </row>
    <row r="36" spans="1:26" ht="18.75" customHeight="1">
      <c r="A36" s="148" t="s">
        <v>362</v>
      </c>
      <c r="B36" s="376" t="s">
        <v>363</v>
      </c>
      <c r="C36" s="146">
        <v>23.36</v>
      </c>
      <c r="D36" s="142">
        <v>19.980999999999998</v>
      </c>
      <c r="E36" s="143">
        <v>18.935</v>
      </c>
      <c r="F36" s="142">
        <v>9.131</v>
      </c>
      <c r="G36" s="141">
        <f t="shared" si="8"/>
        <v>71.407</v>
      </c>
      <c r="H36" s="145">
        <f t="shared" si="1"/>
        <v>0.002703182552932135</v>
      </c>
      <c r="I36" s="144">
        <v>40.341</v>
      </c>
      <c r="J36" s="142">
        <v>33.394000000000005</v>
      </c>
      <c r="K36" s="143">
        <v>10.008000000000001</v>
      </c>
      <c r="L36" s="142">
        <v>12.043</v>
      </c>
      <c r="M36" s="141">
        <f t="shared" si="9"/>
        <v>95.786</v>
      </c>
      <c r="N36" s="147">
        <f t="shared" si="10"/>
        <v>-0.25451527363080206</v>
      </c>
      <c r="O36" s="146">
        <v>68.30799999999999</v>
      </c>
      <c r="P36" s="142">
        <v>59.062</v>
      </c>
      <c r="Q36" s="143">
        <v>38.382000000000005</v>
      </c>
      <c r="R36" s="142">
        <v>26.261</v>
      </c>
      <c r="S36" s="141">
        <f t="shared" si="11"/>
        <v>192.013</v>
      </c>
      <c r="T36" s="145">
        <f t="shared" si="5"/>
        <v>0.002783836723256303</v>
      </c>
      <c r="U36" s="144">
        <v>81.982</v>
      </c>
      <c r="V36" s="142">
        <v>84.20100000000004</v>
      </c>
      <c r="W36" s="143">
        <v>42.376000000000005</v>
      </c>
      <c r="X36" s="142">
        <v>41.245999999999995</v>
      </c>
      <c r="Y36" s="141">
        <f t="shared" si="12"/>
        <v>249.80500000000006</v>
      </c>
      <c r="Z36" s="140">
        <f t="shared" si="13"/>
        <v>-0.23134845179239827</v>
      </c>
    </row>
    <row r="37" spans="1:26" ht="18.75" customHeight="1">
      <c r="A37" s="148" t="s">
        <v>431</v>
      </c>
      <c r="B37" s="376" t="s">
        <v>431</v>
      </c>
      <c r="C37" s="146">
        <v>8</v>
      </c>
      <c r="D37" s="142">
        <v>44.019999999999996</v>
      </c>
      <c r="E37" s="143">
        <v>0.9919999999999999</v>
      </c>
      <c r="F37" s="142">
        <v>15.424</v>
      </c>
      <c r="G37" s="141">
        <f t="shared" si="8"/>
        <v>68.43599999999999</v>
      </c>
      <c r="H37" s="145">
        <f t="shared" si="1"/>
        <v>0.0025907124118428665</v>
      </c>
      <c r="I37" s="144">
        <v>8.540000000000001</v>
      </c>
      <c r="J37" s="142">
        <v>21.12</v>
      </c>
      <c r="K37" s="143">
        <v>0.455</v>
      </c>
      <c r="L37" s="142">
        <v>1.042</v>
      </c>
      <c r="M37" s="141">
        <f t="shared" si="9"/>
        <v>31.157000000000004</v>
      </c>
      <c r="N37" s="147">
        <f t="shared" si="10"/>
        <v>1.1964887505215516</v>
      </c>
      <c r="O37" s="146">
        <v>39.18</v>
      </c>
      <c r="P37" s="142">
        <v>116.40799999999999</v>
      </c>
      <c r="Q37" s="143">
        <v>2.157</v>
      </c>
      <c r="R37" s="142">
        <v>20.564</v>
      </c>
      <c r="S37" s="141">
        <f t="shared" si="11"/>
        <v>178.309</v>
      </c>
      <c r="T37" s="145">
        <f t="shared" si="5"/>
        <v>0.002585153829621474</v>
      </c>
      <c r="U37" s="144">
        <v>31.759999999999998</v>
      </c>
      <c r="V37" s="142">
        <v>79.5</v>
      </c>
      <c r="W37" s="143">
        <v>1.7820000000000003</v>
      </c>
      <c r="X37" s="142">
        <v>4.636</v>
      </c>
      <c r="Y37" s="141">
        <f t="shared" si="12"/>
        <v>117.67799999999998</v>
      </c>
      <c r="Z37" s="140">
        <f t="shared" si="13"/>
        <v>0.5152279950373053</v>
      </c>
    </row>
    <row r="38" spans="1:26" ht="18.75" customHeight="1">
      <c r="A38" s="148" t="s">
        <v>386</v>
      </c>
      <c r="B38" s="376" t="s">
        <v>387</v>
      </c>
      <c r="C38" s="146">
        <v>0</v>
      </c>
      <c r="D38" s="142">
        <v>0</v>
      </c>
      <c r="E38" s="143">
        <v>27.534</v>
      </c>
      <c r="F38" s="142">
        <v>36.239000000000004</v>
      </c>
      <c r="G38" s="141">
        <f t="shared" si="8"/>
        <v>63.773</v>
      </c>
      <c r="H38" s="145">
        <f t="shared" si="1"/>
        <v>0.0024141899386354426</v>
      </c>
      <c r="I38" s="144"/>
      <c r="J38" s="142"/>
      <c r="K38" s="143">
        <v>28.482999999999997</v>
      </c>
      <c r="L38" s="142">
        <v>32.93</v>
      </c>
      <c r="M38" s="141">
        <f t="shared" si="9"/>
        <v>61.413</v>
      </c>
      <c r="N38" s="147">
        <f t="shared" si="10"/>
        <v>0.038428345789979446</v>
      </c>
      <c r="O38" s="146"/>
      <c r="P38" s="142"/>
      <c r="Q38" s="143">
        <v>95.02000000000002</v>
      </c>
      <c r="R38" s="142">
        <v>108.995</v>
      </c>
      <c r="S38" s="141">
        <f t="shared" si="11"/>
        <v>204.01500000000004</v>
      </c>
      <c r="T38" s="145">
        <f t="shared" si="5"/>
        <v>0.0029578437350342673</v>
      </c>
      <c r="U38" s="144">
        <v>1.5</v>
      </c>
      <c r="V38" s="142">
        <v>2.3</v>
      </c>
      <c r="W38" s="143">
        <v>89.915</v>
      </c>
      <c r="X38" s="142">
        <v>115.99300000000001</v>
      </c>
      <c r="Y38" s="141">
        <f t="shared" si="12"/>
        <v>209.70800000000003</v>
      </c>
      <c r="Z38" s="140">
        <f t="shared" si="13"/>
        <v>-0.027147271444103116</v>
      </c>
    </row>
    <row r="39" spans="1:26" ht="18.75" customHeight="1">
      <c r="A39" s="148" t="s">
        <v>392</v>
      </c>
      <c r="B39" s="376" t="s">
        <v>393</v>
      </c>
      <c r="C39" s="146">
        <v>43.747</v>
      </c>
      <c r="D39" s="142">
        <v>14.213000000000001</v>
      </c>
      <c r="E39" s="143">
        <v>1.325</v>
      </c>
      <c r="F39" s="142">
        <v>0.8100000000000002</v>
      </c>
      <c r="G39" s="141">
        <f t="shared" si="8"/>
        <v>60.095000000000006</v>
      </c>
      <c r="H39" s="145">
        <f t="shared" si="1"/>
        <v>0.0022749556138537772</v>
      </c>
      <c r="I39" s="144">
        <v>64.215</v>
      </c>
      <c r="J39" s="142">
        <v>51.792</v>
      </c>
      <c r="K39" s="143">
        <v>0.505</v>
      </c>
      <c r="L39" s="142">
        <v>0.55</v>
      </c>
      <c r="M39" s="141">
        <f t="shared" si="9"/>
        <v>117.062</v>
      </c>
      <c r="N39" s="147">
        <f t="shared" si="10"/>
        <v>-0.48663955852454244</v>
      </c>
      <c r="O39" s="146">
        <v>185.90099999999998</v>
      </c>
      <c r="P39" s="142">
        <v>32.566</v>
      </c>
      <c r="Q39" s="143">
        <v>6.135</v>
      </c>
      <c r="R39" s="142">
        <v>5.8309999999999995</v>
      </c>
      <c r="S39" s="141">
        <f t="shared" si="11"/>
        <v>230.43299999999996</v>
      </c>
      <c r="T39" s="145">
        <f t="shared" si="5"/>
        <v>0.003340856336029954</v>
      </c>
      <c r="U39" s="144">
        <v>214.211</v>
      </c>
      <c r="V39" s="142">
        <v>109.84800000000007</v>
      </c>
      <c r="W39" s="143">
        <v>1.9700000000000004</v>
      </c>
      <c r="X39" s="142">
        <v>3.23</v>
      </c>
      <c r="Y39" s="141">
        <f t="shared" si="12"/>
        <v>329.2590000000001</v>
      </c>
      <c r="Z39" s="140">
        <f t="shared" si="13"/>
        <v>-0.3001466930288925</v>
      </c>
    </row>
    <row r="40" spans="1:26" ht="18.75" customHeight="1">
      <c r="A40" s="148" t="s">
        <v>432</v>
      </c>
      <c r="B40" s="376" t="s">
        <v>433</v>
      </c>
      <c r="C40" s="146">
        <v>16</v>
      </c>
      <c r="D40" s="142">
        <v>32.453</v>
      </c>
      <c r="E40" s="143">
        <v>1.83</v>
      </c>
      <c r="F40" s="142">
        <v>6.9719999999999995</v>
      </c>
      <c r="G40" s="141">
        <f t="shared" si="8"/>
        <v>57.255</v>
      </c>
      <c r="H40" s="145">
        <f t="shared" si="1"/>
        <v>0.0021674446072251934</v>
      </c>
      <c r="I40" s="144">
        <v>7</v>
      </c>
      <c r="J40" s="142">
        <v>15.535</v>
      </c>
      <c r="K40" s="143">
        <v>11.722</v>
      </c>
      <c r="L40" s="142">
        <v>15.365</v>
      </c>
      <c r="M40" s="141">
        <f t="shared" si="9"/>
        <v>49.622</v>
      </c>
      <c r="N40" s="147">
        <f t="shared" si="10"/>
        <v>0.15382290113256225</v>
      </c>
      <c r="O40" s="146">
        <v>37.5</v>
      </c>
      <c r="P40" s="142">
        <v>77.56999999999998</v>
      </c>
      <c r="Q40" s="143">
        <v>17.968</v>
      </c>
      <c r="R40" s="142">
        <v>39.388999999999996</v>
      </c>
      <c r="S40" s="141">
        <f t="shared" si="11"/>
        <v>172.42699999999996</v>
      </c>
      <c r="T40" s="145">
        <f t="shared" si="5"/>
        <v>0.002499875605718959</v>
      </c>
      <c r="U40" s="144">
        <v>34.673</v>
      </c>
      <c r="V40" s="142">
        <v>59.160999999999994</v>
      </c>
      <c r="W40" s="143">
        <v>28.754</v>
      </c>
      <c r="X40" s="142">
        <v>50.11599999999999</v>
      </c>
      <c r="Y40" s="141">
        <f t="shared" si="12"/>
        <v>172.704</v>
      </c>
      <c r="Z40" s="140">
        <f t="shared" si="13"/>
        <v>-0.0016039003149900255</v>
      </c>
    </row>
    <row r="41" spans="1:26" ht="18.75" customHeight="1">
      <c r="A41" s="148" t="s">
        <v>388</v>
      </c>
      <c r="B41" s="376" t="s">
        <v>389</v>
      </c>
      <c r="C41" s="146">
        <v>22.347</v>
      </c>
      <c r="D41" s="142">
        <v>24.631</v>
      </c>
      <c r="E41" s="143">
        <v>3.196</v>
      </c>
      <c r="F41" s="142">
        <v>5.369</v>
      </c>
      <c r="G41" s="141">
        <f t="shared" si="8"/>
        <v>55.543</v>
      </c>
      <c r="H41" s="145">
        <f t="shared" si="1"/>
        <v>0.0021026351553420472</v>
      </c>
      <c r="I41" s="144">
        <v>11.94</v>
      </c>
      <c r="J41" s="142">
        <v>13.365</v>
      </c>
      <c r="K41" s="143">
        <v>0</v>
      </c>
      <c r="L41" s="142">
        <v>0</v>
      </c>
      <c r="M41" s="141">
        <f t="shared" si="9"/>
        <v>25.305</v>
      </c>
      <c r="N41" s="147">
        <f t="shared" si="10"/>
        <v>1.194941711124284</v>
      </c>
      <c r="O41" s="146">
        <v>67.832</v>
      </c>
      <c r="P41" s="142">
        <v>66.473</v>
      </c>
      <c r="Q41" s="143">
        <v>3.7860000000000005</v>
      </c>
      <c r="R41" s="142">
        <v>9.033999999999999</v>
      </c>
      <c r="S41" s="141">
        <f t="shared" si="11"/>
        <v>147.125</v>
      </c>
      <c r="T41" s="145">
        <f t="shared" si="5"/>
        <v>0.002133042960159383</v>
      </c>
      <c r="U41" s="144">
        <v>47.956999999999994</v>
      </c>
      <c r="V41" s="142">
        <v>44.694</v>
      </c>
      <c r="W41" s="143">
        <v>2.5300000000000002</v>
      </c>
      <c r="X41" s="142">
        <v>1</v>
      </c>
      <c r="Y41" s="141">
        <f t="shared" si="12"/>
        <v>96.181</v>
      </c>
      <c r="Z41" s="140">
        <f t="shared" si="13"/>
        <v>0.5296680217506577</v>
      </c>
    </row>
    <row r="42" spans="1:26" ht="18.75" customHeight="1">
      <c r="A42" s="148" t="s">
        <v>435</v>
      </c>
      <c r="B42" s="376" t="s">
        <v>436</v>
      </c>
      <c r="C42" s="146">
        <v>8.2</v>
      </c>
      <c r="D42" s="142">
        <v>29.48</v>
      </c>
      <c r="E42" s="143">
        <v>0</v>
      </c>
      <c r="F42" s="142">
        <v>12.93</v>
      </c>
      <c r="G42" s="141">
        <f t="shared" si="8"/>
        <v>50.61</v>
      </c>
      <c r="H42" s="145">
        <f t="shared" si="1"/>
        <v>0.0019158915653072577</v>
      </c>
      <c r="I42" s="144">
        <v>7.87</v>
      </c>
      <c r="J42" s="142">
        <v>31.12</v>
      </c>
      <c r="K42" s="143">
        <v>0.02</v>
      </c>
      <c r="L42" s="142">
        <v>0.065</v>
      </c>
      <c r="M42" s="141">
        <f t="shared" si="9"/>
        <v>39.075</v>
      </c>
      <c r="N42" s="147">
        <f t="shared" si="10"/>
        <v>0.29520153550863704</v>
      </c>
      <c r="O42" s="146">
        <v>41.14</v>
      </c>
      <c r="P42" s="142">
        <v>116.13000000000001</v>
      </c>
      <c r="Q42" s="143">
        <v>0</v>
      </c>
      <c r="R42" s="142">
        <v>13.01</v>
      </c>
      <c r="S42" s="141">
        <f t="shared" si="11"/>
        <v>170.28</v>
      </c>
      <c r="T42" s="145">
        <f t="shared" si="5"/>
        <v>0.0024687480391227846</v>
      </c>
      <c r="U42" s="144">
        <v>41.47</v>
      </c>
      <c r="V42" s="142">
        <v>110.22200000000001</v>
      </c>
      <c r="W42" s="143">
        <v>0.09000000000000001</v>
      </c>
      <c r="X42" s="142">
        <v>0.2</v>
      </c>
      <c r="Y42" s="141">
        <f t="shared" si="12"/>
        <v>151.982</v>
      </c>
      <c r="Z42" s="140">
        <f t="shared" si="13"/>
        <v>0.12039583634904139</v>
      </c>
    </row>
    <row r="43" spans="1:26" ht="18.75" customHeight="1">
      <c r="A43" s="148" t="s">
        <v>428</v>
      </c>
      <c r="B43" s="376" t="s">
        <v>429</v>
      </c>
      <c r="C43" s="146">
        <v>19.04</v>
      </c>
      <c r="D43" s="142">
        <v>26.9</v>
      </c>
      <c r="E43" s="143">
        <v>2.163</v>
      </c>
      <c r="F43" s="142">
        <v>2.0439999999999996</v>
      </c>
      <c r="G43" s="141">
        <f t="shared" si="8"/>
        <v>50.14699999999999</v>
      </c>
      <c r="H43" s="145">
        <f t="shared" si="1"/>
        <v>0.0018983642427477384</v>
      </c>
      <c r="I43" s="144">
        <v>10.440000000000001</v>
      </c>
      <c r="J43" s="142">
        <v>14.86</v>
      </c>
      <c r="K43" s="143">
        <v>12.296999999999999</v>
      </c>
      <c r="L43" s="142">
        <v>8.1</v>
      </c>
      <c r="M43" s="141">
        <f t="shared" si="9"/>
        <v>45.697</v>
      </c>
      <c r="N43" s="147">
        <f t="shared" si="10"/>
        <v>0.09738057202879813</v>
      </c>
      <c r="O43" s="146">
        <v>49.48</v>
      </c>
      <c r="P43" s="142">
        <v>79.386</v>
      </c>
      <c r="Q43" s="143">
        <v>29.842999999999996</v>
      </c>
      <c r="R43" s="142">
        <v>29.495</v>
      </c>
      <c r="S43" s="141">
        <f t="shared" si="11"/>
        <v>188.20399999999998</v>
      </c>
      <c r="T43" s="145">
        <f t="shared" si="5"/>
        <v>0.0027286132015214033</v>
      </c>
      <c r="U43" s="144">
        <v>37.43</v>
      </c>
      <c r="V43" s="142">
        <v>59.66</v>
      </c>
      <c r="W43" s="143">
        <v>25.34</v>
      </c>
      <c r="X43" s="142">
        <v>21.371</v>
      </c>
      <c r="Y43" s="141">
        <f t="shared" si="12"/>
        <v>143.80100000000002</v>
      </c>
      <c r="Z43" s="140">
        <f t="shared" si="13"/>
        <v>0.308780884694821</v>
      </c>
    </row>
    <row r="44" spans="1:26" ht="18.75" customHeight="1">
      <c r="A44" s="148" t="s">
        <v>462</v>
      </c>
      <c r="B44" s="376" t="s">
        <v>463</v>
      </c>
      <c r="C44" s="146">
        <v>49.646</v>
      </c>
      <c r="D44" s="142">
        <v>0</v>
      </c>
      <c r="E44" s="143">
        <v>0</v>
      </c>
      <c r="F44" s="142">
        <v>0</v>
      </c>
      <c r="G44" s="141">
        <f t="shared" si="8"/>
        <v>49.646</v>
      </c>
      <c r="H44" s="145">
        <f t="shared" si="1"/>
        <v>0.0018793983926347385</v>
      </c>
      <c r="I44" s="144"/>
      <c r="J44" s="142"/>
      <c r="K44" s="143"/>
      <c r="L44" s="142"/>
      <c r="M44" s="141">
        <f t="shared" si="9"/>
        <v>0</v>
      </c>
      <c r="N44" s="147" t="str">
        <f t="shared" si="10"/>
        <v>         /0</v>
      </c>
      <c r="O44" s="146">
        <v>49.646</v>
      </c>
      <c r="P44" s="142"/>
      <c r="Q44" s="143"/>
      <c r="R44" s="142"/>
      <c r="S44" s="141">
        <f t="shared" si="11"/>
        <v>49.646</v>
      </c>
      <c r="T44" s="145">
        <f t="shared" si="5"/>
        <v>0.0007197760462196956</v>
      </c>
      <c r="U44" s="144"/>
      <c r="V44" s="142"/>
      <c r="W44" s="143"/>
      <c r="X44" s="142"/>
      <c r="Y44" s="141">
        <f t="shared" si="12"/>
        <v>0</v>
      </c>
      <c r="Z44" s="140" t="str">
        <f t="shared" si="13"/>
        <v>         /0</v>
      </c>
    </row>
    <row r="45" spans="1:26" ht="18.75" customHeight="1">
      <c r="A45" s="148" t="s">
        <v>384</v>
      </c>
      <c r="B45" s="376" t="s">
        <v>464</v>
      </c>
      <c r="C45" s="146">
        <v>0</v>
      </c>
      <c r="D45" s="142">
        <v>0.213</v>
      </c>
      <c r="E45" s="143">
        <v>15.55</v>
      </c>
      <c r="F45" s="142">
        <v>33.82</v>
      </c>
      <c r="G45" s="141">
        <f t="shared" si="8"/>
        <v>49.583</v>
      </c>
      <c r="H45" s="145">
        <f t="shared" si="1"/>
        <v>0.0018770134653750198</v>
      </c>
      <c r="I45" s="144">
        <v>0</v>
      </c>
      <c r="J45" s="142">
        <v>0.371</v>
      </c>
      <c r="K45" s="143">
        <v>0.004</v>
      </c>
      <c r="L45" s="142">
        <v>0.6799999999999999</v>
      </c>
      <c r="M45" s="141">
        <f t="shared" si="9"/>
        <v>1.055</v>
      </c>
      <c r="N45" s="147">
        <f t="shared" si="10"/>
        <v>45.998104265402844</v>
      </c>
      <c r="O45" s="146">
        <v>0</v>
      </c>
      <c r="P45" s="142">
        <v>0.866</v>
      </c>
      <c r="Q45" s="143">
        <v>24.859999999999996</v>
      </c>
      <c r="R45" s="142">
        <v>34.36</v>
      </c>
      <c r="S45" s="141">
        <f t="shared" si="11"/>
        <v>60.086</v>
      </c>
      <c r="T45" s="145">
        <f t="shared" si="5"/>
        <v>0.0008711369196542849</v>
      </c>
      <c r="U45" s="144">
        <v>0</v>
      </c>
      <c r="V45" s="142">
        <v>0.371</v>
      </c>
      <c r="W45" s="143">
        <v>0.095</v>
      </c>
      <c r="X45" s="142">
        <v>1.65</v>
      </c>
      <c r="Y45" s="141">
        <f t="shared" si="12"/>
        <v>2.1159999999999997</v>
      </c>
      <c r="Z45" s="140" t="str">
        <f t="shared" si="13"/>
        <v>  *  </v>
      </c>
    </row>
    <row r="46" spans="1:26" ht="18.75" customHeight="1">
      <c r="A46" s="148" t="s">
        <v>414</v>
      </c>
      <c r="B46" s="376" t="s">
        <v>415</v>
      </c>
      <c r="C46" s="146">
        <v>1.8239999999999998</v>
      </c>
      <c r="D46" s="142">
        <v>6.367</v>
      </c>
      <c r="E46" s="143">
        <v>21.901</v>
      </c>
      <c r="F46" s="142">
        <v>19.432000000000002</v>
      </c>
      <c r="G46" s="141">
        <f t="shared" si="8"/>
        <v>49.524</v>
      </c>
      <c r="H46" s="145">
        <f t="shared" si="1"/>
        <v>0.0018747799620682994</v>
      </c>
      <c r="I46" s="144">
        <v>1.599</v>
      </c>
      <c r="J46" s="142">
        <v>8.366</v>
      </c>
      <c r="K46" s="143">
        <v>23.451</v>
      </c>
      <c r="L46" s="142">
        <v>24.304000000000002</v>
      </c>
      <c r="M46" s="141">
        <f t="shared" si="9"/>
        <v>57.72</v>
      </c>
      <c r="N46" s="147">
        <f t="shared" si="10"/>
        <v>-0.14199584199584192</v>
      </c>
      <c r="O46" s="146">
        <v>3.143</v>
      </c>
      <c r="P46" s="142">
        <v>16.211</v>
      </c>
      <c r="Q46" s="143">
        <v>64.60499999999999</v>
      </c>
      <c r="R46" s="142">
        <v>59.922999999999995</v>
      </c>
      <c r="S46" s="141">
        <f t="shared" si="11"/>
        <v>143.88199999999998</v>
      </c>
      <c r="T46" s="145">
        <f t="shared" si="5"/>
        <v>0.0020860254014861664</v>
      </c>
      <c r="U46" s="144">
        <v>11.631</v>
      </c>
      <c r="V46" s="142">
        <v>25.391</v>
      </c>
      <c r="W46" s="143">
        <v>68.567</v>
      </c>
      <c r="X46" s="142">
        <v>70.67899999999999</v>
      </c>
      <c r="Y46" s="141">
        <f t="shared" si="12"/>
        <v>176.26799999999997</v>
      </c>
      <c r="Z46" s="140">
        <f t="shared" si="13"/>
        <v>-0.18373159053259813</v>
      </c>
    </row>
    <row r="47" spans="1:26" ht="18.75" customHeight="1">
      <c r="A47" s="148" t="s">
        <v>407</v>
      </c>
      <c r="B47" s="376" t="s">
        <v>408</v>
      </c>
      <c r="C47" s="146">
        <v>2.965</v>
      </c>
      <c r="D47" s="142">
        <v>8.793</v>
      </c>
      <c r="E47" s="143">
        <v>17.561</v>
      </c>
      <c r="F47" s="142">
        <v>19.948</v>
      </c>
      <c r="G47" s="141">
        <f t="shared" si="8"/>
        <v>49.266999999999996</v>
      </c>
      <c r="H47" s="145">
        <f t="shared" si="1"/>
        <v>0.0018650509730881774</v>
      </c>
      <c r="I47" s="144">
        <v>2.466</v>
      </c>
      <c r="J47" s="142">
        <v>6.803</v>
      </c>
      <c r="K47" s="143">
        <v>4.221</v>
      </c>
      <c r="L47" s="142">
        <v>3.4699999999999998</v>
      </c>
      <c r="M47" s="141">
        <f t="shared" si="9"/>
        <v>16.96</v>
      </c>
      <c r="N47" s="147">
        <f t="shared" si="10"/>
        <v>1.9048938679245278</v>
      </c>
      <c r="O47" s="146">
        <v>7.6530000000000005</v>
      </c>
      <c r="P47" s="142">
        <v>24.758</v>
      </c>
      <c r="Q47" s="143">
        <v>20.437</v>
      </c>
      <c r="R47" s="142">
        <v>77.497</v>
      </c>
      <c r="S47" s="141">
        <f t="shared" si="11"/>
        <v>130.345</v>
      </c>
      <c r="T47" s="145">
        <f t="shared" si="5"/>
        <v>0.0018897637018995734</v>
      </c>
      <c r="U47" s="144">
        <v>5.807</v>
      </c>
      <c r="V47" s="142">
        <v>33.989</v>
      </c>
      <c r="W47" s="143">
        <v>12.844000000000001</v>
      </c>
      <c r="X47" s="142">
        <v>13.124999999999996</v>
      </c>
      <c r="Y47" s="141">
        <f t="shared" si="12"/>
        <v>65.765</v>
      </c>
      <c r="Z47" s="140">
        <f t="shared" si="13"/>
        <v>0.9819812970424997</v>
      </c>
    </row>
    <row r="48" spans="1:26" ht="18.75" customHeight="1">
      <c r="A48" s="148" t="s">
        <v>430</v>
      </c>
      <c r="B48" s="376" t="s">
        <v>430</v>
      </c>
      <c r="C48" s="146">
        <v>10</v>
      </c>
      <c r="D48" s="142">
        <v>4.5</v>
      </c>
      <c r="E48" s="143">
        <v>13.434000000000001</v>
      </c>
      <c r="F48" s="142">
        <v>21.146</v>
      </c>
      <c r="G48" s="141">
        <f t="shared" si="8"/>
        <v>49.08</v>
      </c>
      <c r="H48" s="145">
        <f t="shared" si="1"/>
        <v>0.0018579719032855207</v>
      </c>
      <c r="I48" s="144">
        <v>6.5</v>
      </c>
      <c r="J48" s="142">
        <v>4.8</v>
      </c>
      <c r="K48" s="143">
        <v>6.922000000000001</v>
      </c>
      <c r="L48" s="142">
        <v>12.092</v>
      </c>
      <c r="M48" s="141">
        <f t="shared" si="9"/>
        <v>30.314</v>
      </c>
      <c r="N48" s="147">
        <f t="shared" si="10"/>
        <v>0.6190539024872996</v>
      </c>
      <c r="O48" s="146">
        <v>33</v>
      </c>
      <c r="P48" s="142">
        <v>28.1</v>
      </c>
      <c r="Q48" s="143">
        <v>40.625</v>
      </c>
      <c r="R48" s="142">
        <v>65.195</v>
      </c>
      <c r="S48" s="141">
        <f t="shared" si="11"/>
        <v>166.92</v>
      </c>
      <c r="T48" s="145">
        <f t="shared" si="5"/>
        <v>0.0024200341947990087</v>
      </c>
      <c r="U48" s="144">
        <v>14.3</v>
      </c>
      <c r="V48" s="142">
        <v>16.1</v>
      </c>
      <c r="W48" s="143">
        <v>17.942</v>
      </c>
      <c r="X48" s="142">
        <v>28.416000000000004</v>
      </c>
      <c r="Y48" s="141">
        <f t="shared" si="12"/>
        <v>76.75800000000001</v>
      </c>
      <c r="Z48" s="140">
        <f t="shared" si="13"/>
        <v>1.1746267490033606</v>
      </c>
    </row>
    <row r="49" spans="1:26" ht="18.75" customHeight="1">
      <c r="A49" s="148" t="s">
        <v>394</v>
      </c>
      <c r="B49" s="376" t="s">
        <v>395</v>
      </c>
      <c r="C49" s="146">
        <v>24.651</v>
      </c>
      <c r="D49" s="142">
        <v>9.019</v>
      </c>
      <c r="E49" s="143">
        <v>9.525</v>
      </c>
      <c r="F49" s="142">
        <v>4.261</v>
      </c>
      <c r="G49" s="141">
        <f t="shared" si="8"/>
        <v>47.456</v>
      </c>
      <c r="H49" s="145">
        <f t="shared" si="1"/>
        <v>0.0017964937783683309</v>
      </c>
      <c r="I49" s="144">
        <v>13.392</v>
      </c>
      <c r="J49" s="142">
        <v>7.584</v>
      </c>
      <c r="K49" s="143">
        <v>4.646999999999999</v>
      </c>
      <c r="L49" s="142">
        <v>7.112</v>
      </c>
      <c r="M49" s="141">
        <f t="shared" si="9"/>
        <v>32.735</v>
      </c>
      <c r="N49" s="147">
        <f t="shared" si="10"/>
        <v>0.44970215365816424</v>
      </c>
      <c r="O49" s="146">
        <v>53.94500000000001</v>
      </c>
      <c r="P49" s="142">
        <v>23.701999999999998</v>
      </c>
      <c r="Q49" s="143">
        <v>27.931</v>
      </c>
      <c r="R49" s="142">
        <v>67.87700000000001</v>
      </c>
      <c r="S49" s="141">
        <f t="shared" si="11"/>
        <v>173.455</v>
      </c>
      <c r="T49" s="145">
        <f t="shared" si="5"/>
        <v>0.0025147797223751623</v>
      </c>
      <c r="U49" s="144">
        <v>27.104</v>
      </c>
      <c r="V49" s="142">
        <v>19.346</v>
      </c>
      <c r="W49" s="143">
        <v>12.083</v>
      </c>
      <c r="X49" s="142">
        <v>14.632000000000001</v>
      </c>
      <c r="Y49" s="141">
        <f t="shared" si="12"/>
        <v>73.165</v>
      </c>
      <c r="Z49" s="140">
        <f t="shared" si="13"/>
        <v>1.3707373744276636</v>
      </c>
    </row>
    <row r="50" spans="1:26" ht="18.75" customHeight="1">
      <c r="A50" s="148" t="s">
        <v>370</v>
      </c>
      <c r="B50" s="376" t="s">
        <v>371</v>
      </c>
      <c r="C50" s="146">
        <v>7.987</v>
      </c>
      <c r="D50" s="142">
        <v>29.356</v>
      </c>
      <c r="E50" s="143">
        <v>0</v>
      </c>
      <c r="F50" s="142">
        <v>0</v>
      </c>
      <c r="G50" s="141">
        <f t="shared" si="8"/>
        <v>37.343</v>
      </c>
      <c r="H50" s="145">
        <f t="shared" si="1"/>
        <v>0.001413656169201125</v>
      </c>
      <c r="I50" s="144">
        <v>5.118999999999999</v>
      </c>
      <c r="J50" s="142">
        <v>17.368</v>
      </c>
      <c r="K50" s="143">
        <v>3.2399999999999998</v>
      </c>
      <c r="L50" s="142">
        <v>0</v>
      </c>
      <c r="M50" s="141">
        <f t="shared" si="9"/>
        <v>25.726999999999997</v>
      </c>
      <c r="N50" s="147">
        <f t="shared" si="10"/>
        <v>0.45151008667936443</v>
      </c>
      <c r="O50" s="146">
        <v>20.538000000000004</v>
      </c>
      <c r="P50" s="142">
        <v>69.644</v>
      </c>
      <c r="Q50" s="143">
        <v>0.169</v>
      </c>
      <c r="R50" s="142">
        <v>0.195</v>
      </c>
      <c r="S50" s="141">
        <f t="shared" si="11"/>
        <v>90.546</v>
      </c>
      <c r="T50" s="145">
        <f t="shared" si="5"/>
        <v>0.001312751115518039</v>
      </c>
      <c r="U50" s="144">
        <v>15.717</v>
      </c>
      <c r="V50" s="142">
        <v>42.464999999999996</v>
      </c>
      <c r="W50" s="143">
        <v>4.84</v>
      </c>
      <c r="X50" s="142">
        <v>2.095</v>
      </c>
      <c r="Y50" s="141">
        <f t="shared" si="12"/>
        <v>65.11699999999999</v>
      </c>
      <c r="Z50" s="140">
        <f t="shared" si="13"/>
        <v>0.3905124621834548</v>
      </c>
    </row>
    <row r="51" spans="1:26" ht="18.75" customHeight="1">
      <c r="A51" s="148" t="s">
        <v>427</v>
      </c>
      <c r="B51" s="376" t="s">
        <v>427</v>
      </c>
      <c r="C51" s="146">
        <v>3.5</v>
      </c>
      <c r="D51" s="142">
        <v>32.422000000000004</v>
      </c>
      <c r="E51" s="143">
        <v>0</v>
      </c>
      <c r="F51" s="142">
        <v>0.1</v>
      </c>
      <c r="G51" s="141">
        <f t="shared" si="8"/>
        <v>36.022000000000006</v>
      </c>
      <c r="H51" s="145">
        <f t="shared" si="1"/>
        <v>0.0013636484087235338</v>
      </c>
      <c r="I51" s="144">
        <v>5</v>
      </c>
      <c r="J51" s="142">
        <v>42.354</v>
      </c>
      <c r="K51" s="143">
        <v>0.1</v>
      </c>
      <c r="L51" s="142">
        <v>0.15</v>
      </c>
      <c r="M51" s="141">
        <f t="shared" si="9"/>
        <v>47.604</v>
      </c>
      <c r="N51" s="147">
        <f t="shared" si="10"/>
        <v>-0.24329888244685305</v>
      </c>
      <c r="O51" s="146">
        <v>10.45</v>
      </c>
      <c r="P51" s="142">
        <v>152.712</v>
      </c>
      <c r="Q51" s="143"/>
      <c r="R51" s="142">
        <v>0.1</v>
      </c>
      <c r="S51" s="141">
        <f t="shared" si="11"/>
        <v>163.26199999999997</v>
      </c>
      <c r="T51" s="145">
        <f t="shared" si="5"/>
        <v>0.002366999896425088</v>
      </c>
      <c r="U51" s="144">
        <v>21</v>
      </c>
      <c r="V51" s="142">
        <v>173.78399999999996</v>
      </c>
      <c r="W51" s="143">
        <v>0.1</v>
      </c>
      <c r="X51" s="142">
        <v>0.15</v>
      </c>
      <c r="Y51" s="141">
        <f t="shared" si="12"/>
        <v>195.03399999999996</v>
      </c>
      <c r="Z51" s="140">
        <f t="shared" si="13"/>
        <v>-0.1629049293969257</v>
      </c>
    </row>
    <row r="52" spans="1:26" ht="18.75" customHeight="1">
      <c r="A52" s="148" t="s">
        <v>396</v>
      </c>
      <c r="B52" s="376" t="s">
        <v>397</v>
      </c>
      <c r="C52" s="146">
        <v>0</v>
      </c>
      <c r="D52" s="142">
        <v>0</v>
      </c>
      <c r="E52" s="143">
        <v>16.038</v>
      </c>
      <c r="F52" s="142">
        <v>19.325</v>
      </c>
      <c r="G52" s="141">
        <f t="shared" si="8"/>
        <v>35.363</v>
      </c>
      <c r="H52" s="145">
        <f t="shared" si="1"/>
        <v>0.0013387013124671124</v>
      </c>
      <c r="I52" s="144">
        <v>0</v>
      </c>
      <c r="J52" s="142">
        <v>0</v>
      </c>
      <c r="K52" s="143">
        <v>14.559999999999999</v>
      </c>
      <c r="L52" s="142">
        <v>17.176000000000002</v>
      </c>
      <c r="M52" s="141">
        <f t="shared" si="9"/>
        <v>31.736</v>
      </c>
      <c r="N52" s="147" t="s">
        <v>50</v>
      </c>
      <c r="O52" s="146">
        <v>0</v>
      </c>
      <c r="P52" s="142">
        <v>0</v>
      </c>
      <c r="Q52" s="143">
        <v>51.498999999999995</v>
      </c>
      <c r="R52" s="142">
        <v>56.05500000000001</v>
      </c>
      <c r="S52" s="141">
        <f t="shared" si="11"/>
        <v>107.554</v>
      </c>
      <c r="T52" s="145">
        <f t="shared" si="5"/>
        <v>0.0015593359560712474</v>
      </c>
      <c r="U52" s="144">
        <v>0</v>
      </c>
      <c r="V52" s="142">
        <v>0</v>
      </c>
      <c r="W52" s="143">
        <v>45.385</v>
      </c>
      <c r="X52" s="142">
        <v>60.773</v>
      </c>
      <c r="Y52" s="141">
        <f t="shared" si="12"/>
        <v>106.158</v>
      </c>
      <c r="Z52" s="140">
        <f t="shared" si="13"/>
        <v>0.013150210064243772</v>
      </c>
    </row>
    <row r="53" spans="1:26" ht="18.75" customHeight="1">
      <c r="A53" s="148" t="s">
        <v>434</v>
      </c>
      <c r="B53" s="376" t="s">
        <v>434</v>
      </c>
      <c r="C53" s="146">
        <v>8.3</v>
      </c>
      <c r="D53" s="142">
        <v>23.9</v>
      </c>
      <c r="E53" s="143">
        <v>0.82</v>
      </c>
      <c r="F53" s="142">
        <v>2.08</v>
      </c>
      <c r="G53" s="141">
        <f t="shared" si="8"/>
        <v>35.1</v>
      </c>
      <c r="H53" s="145">
        <f t="shared" si="1"/>
        <v>0.0013287451875574935</v>
      </c>
      <c r="I53" s="144">
        <v>3.08</v>
      </c>
      <c r="J53" s="142">
        <v>10.82</v>
      </c>
      <c r="K53" s="143">
        <v>0.19599999999999998</v>
      </c>
      <c r="L53" s="142">
        <v>0.338</v>
      </c>
      <c r="M53" s="141">
        <f t="shared" si="9"/>
        <v>14.434</v>
      </c>
      <c r="N53" s="147">
        <f t="shared" si="10"/>
        <v>1.4317583483441876</v>
      </c>
      <c r="O53" s="146">
        <v>40.68000000000001</v>
      </c>
      <c r="P53" s="142">
        <v>63.06</v>
      </c>
      <c r="Q53" s="143">
        <v>2.1100000000000003</v>
      </c>
      <c r="R53" s="142">
        <v>4.0360000000000005</v>
      </c>
      <c r="S53" s="141">
        <f t="shared" si="11"/>
        <v>109.88600000000001</v>
      </c>
      <c r="T53" s="145">
        <f t="shared" si="5"/>
        <v>0.0015931456837388204</v>
      </c>
      <c r="U53" s="144">
        <v>13.660000000000002</v>
      </c>
      <c r="V53" s="142">
        <v>36.52</v>
      </c>
      <c r="W53" s="143">
        <v>1.3720000000000003</v>
      </c>
      <c r="X53" s="142">
        <v>1.5649999999999997</v>
      </c>
      <c r="Y53" s="141">
        <f t="shared" si="12"/>
        <v>53.117000000000004</v>
      </c>
      <c r="Z53" s="140">
        <f t="shared" si="13"/>
        <v>1.0687538829376657</v>
      </c>
    </row>
    <row r="54" spans="1:26" ht="18.75" customHeight="1">
      <c r="A54" s="148" t="s">
        <v>374</v>
      </c>
      <c r="B54" s="376" t="s">
        <v>375</v>
      </c>
      <c r="C54" s="146">
        <v>6.715000000000001</v>
      </c>
      <c r="D54" s="142">
        <v>19.646</v>
      </c>
      <c r="E54" s="143">
        <v>2.1579999999999995</v>
      </c>
      <c r="F54" s="142">
        <v>4.07</v>
      </c>
      <c r="G54" s="141">
        <f t="shared" si="8"/>
        <v>32.589</v>
      </c>
      <c r="H54" s="145">
        <f t="shared" si="1"/>
        <v>0.0012336888010629958</v>
      </c>
      <c r="I54" s="144">
        <v>8.661999999999999</v>
      </c>
      <c r="J54" s="142">
        <v>36.919</v>
      </c>
      <c r="K54" s="143">
        <v>4.8469999999999995</v>
      </c>
      <c r="L54" s="142">
        <v>11.052</v>
      </c>
      <c r="M54" s="141">
        <f t="shared" si="9"/>
        <v>61.48</v>
      </c>
      <c r="N54" s="147">
        <f t="shared" si="10"/>
        <v>-0.469925178919974</v>
      </c>
      <c r="O54" s="146">
        <v>23.855</v>
      </c>
      <c r="P54" s="142">
        <v>90.872</v>
      </c>
      <c r="Q54" s="143">
        <v>13.376999999999999</v>
      </c>
      <c r="R54" s="142">
        <v>31.552999999999997</v>
      </c>
      <c r="S54" s="141">
        <f t="shared" si="11"/>
        <v>159.657</v>
      </c>
      <c r="T54" s="145">
        <f t="shared" si="5"/>
        <v>0.002314734000952704</v>
      </c>
      <c r="U54" s="144">
        <v>26.924</v>
      </c>
      <c r="V54" s="142">
        <v>124.255</v>
      </c>
      <c r="W54" s="143">
        <v>24.85500000000001</v>
      </c>
      <c r="X54" s="142">
        <v>43.875</v>
      </c>
      <c r="Y54" s="141">
        <f t="shared" si="12"/>
        <v>219.90900000000002</v>
      </c>
      <c r="Z54" s="140">
        <f t="shared" si="13"/>
        <v>-0.27398605786939145</v>
      </c>
    </row>
    <row r="55" spans="1:26" ht="18.75" customHeight="1">
      <c r="A55" s="148" t="s">
        <v>364</v>
      </c>
      <c r="B55" s="376" t="s">
        <v>365</v>
      </c>
      <c r="C55" s="146">
        <v>15.464</v>
      </c>
      <c r="D55" s="142">
        <v>16.355999999999998</v>
      </c>
      <c r="E55" s="143">
        <v>0.55</v>
      </c>
      <c r="F55" s="142">
        <v>0</v>
      </c>
      <c r="G55" s="141">
        <f t="shared" si="8"/>
        <v>32.37</v>
      </c>
      <c r="H55" s="145">
        <f t="shared" si="1"/>
        <v>0.001225398339636355</v>
      </c>
      <c r="I55" s="144">
        <v>8.814</v>
      </c>
      <c r="J55" s="142">
        <v>11.084999999999999</v>
      </c>
      <c r="K55" s="143">
        <v>0.318</v>
      </c>
      <c r="L55" s="142">
        <v>0.244</v>
      </c>
      <c r="M55" s="141">
        <f t="shared" si="9"/>
        <v>20.461000000000002</v>
      </c>
      <c r="N55" s="147">
        <f t="shared" si="10"/>
        <v>0.5820341136796829</v>
      </c>
      <c r="O55" s="146">
        <v>46.14</v>
      </c>
      <c r="P55" s="142">
        <v>43.989999999999995</v>
      </c>
      <c r="Q55" s="143">
        <v>22.267</v>
      </c>
      <c r="R55" s="142">
        <v>8.507</v>
      </c>
      <c r="S55" s="141">
        <f t="shared" si="11"/>
        <v>120.904</v>
      </c>
      <c r="T55" s="145">
        <f t="shared" si="5"/>
        <v>0.0017528864982505354</v>
      </c>
      <c r="U55" s="144">
        <v>21.145</v>
      </c>
      <c r="V55" s="142">
        <v>29.889000000000003</v>
      </c>
      <c r="W55" s="143">
        <v>1.3420000000000003</v>
      </c>
      <c r="X55" s="142">
        <v>0.7030000000000001</v>
      </c>
      <c r="Y55" s="141">
        <f t="shared" si="12"/>
        <v>53.07900000000001</v>
      </c>
      <c r="Z55" s="140">
        <f t="shared" si="13"/>
        <v>1.2778123174890252</v>
      </c>
    </row>
    <row r="56" spans="1:26" ht="18.75" customHeight="1">
      <c r="A56" s="148" t="s">
        <v>437</v>
      </c>
      <c r="B56" s="376" t="s">
        <v>437</v>
      </c>
      <c r="C56" s="146">
        <v>11.314</v>
      </c>
      <c r="D56" s="142">
        <v>15.806000000000001</v>
      </c>
      <c r="E56" s="143">
        <v>0</v>
      </c>
      <c r="F56" s="142">
        <v>3.8</v>
      </c>
      <c r="G56" s="141">
        <f t="shared" si="8"/>
        <v>30.92</v>
      </c>
      <c r="H56" s="145">
        <f t="shared" si="1"/>
        <v>0.0011705071566745784</v>
      </c>
      <c r="I56" s="144">
        <v>10.127</v>
      </c>
      <c r="J56" s="142">
        <v>20.482</v>
      </c>
      <c r="K56" s="143">
        <v>0</v>
      </c>
      <c r="L56" s="142">
        <v>0.1</v>
      </c>
      <c r="M56" s="141">
        <f t="shared" si="9"/>
        <v>30.709000000000003</v>
      </c>
      <c r="N56" s="147">
        <f t="shared" si="10"/>
        <v>0.006870949884398625</v>
      </c>
      <c r="O56" s="146">
        <v>36.117</v>
      </c>
      <c r="P56" s="142">
        <v>43.373999999999995</v>
      </c>
      <c r="Q56" s="143">
        <v>5.05</v>
      </c>
      <c r="R56" s="142">
        <v>12.150000000000002</v>
      </c>
      <c r="S56" s="141">
        <f t="shared" si="11"/>
        <v>96.69099999999999</v>
      </c>
      <c r="T56" s="145">
        <f t="shared" si="5"/>
        <v>0.0014018423575923253</v>
      </c>
      <c r="U56" s="144">
        <v>28.574</v>
      </c>
      <c r="V56" s="142">
        <v>46.818</v>
      </c>
      <c r="W56" s="143">
        <v>0.04</v>
      </c>
      <c r="X56" s="142">
        <v>0.35</v>
      </c>
      <c r="Y56" s="141">
        <f t="shared" si="12"/>
        <v>75.782</v>
      </c>
      <c r="Z56" s="140">
        <f t="shared" si="13"/>
        <v>0.27590984666543505</v>
      </c>
    </row>
    <row r="57" spans="1:26" ht="18.75" customHeight="1">
      <c r="A57" s="148" t="s">
        <v>378</v>
      </c>
      <c r="B57" s="376" t="s">
        <v>465</v>
      </c>
      <c r="C57" s="146">
        <v>0</v>
      </c>
      <c r="D57" s="142">
        <v>0</v>
      </c>
      <c r="E57" s="143">
        <v>22.57</v>
      </c>
      <c r="F57" s="142">
        <v>4.938</v>
      </c>
      <c r="G57" s="141">
        <f t="shared" si="8"/>
        <v>27.508</v>
      </c>
      <c r="H57" s="145">
        <f t="shared" si="1"/>
        <v>0.00104134252476728</v>
      </c>
      <c r="I57" s="144"/>
      <c r="J57" s="142"/>
      <c r="K57" s="143"/>
      <c r="L57" s="142"/>
      <c r="M57" s="141">
        <f t="shared" si="9"/>
        <v>0</v>
      </c>
      <c r="N57" s="147" t="str">
        <f t="shared" si="10"/>
        <v>         /0</v>
      </c>
      <c r="O57" s="146"/>
      <c r="P57" s="142"/>
      <c r="Q57" s="143">
        <v>22.57</v>
      </c>
      <c r="R57" s="142">
        <v>4.938</v>
      </c>
      <c r="S57" s="141">
        <f t="shared" si="11"/>
        <v>27.508</v>
      </c>
      <c r="T57" s="145">
        <f t="shared" si="5"/>
        <v>0.000398815604065008</v>
      </c>
      <c r="U57" s="144"/>
      <c r="V57" s="142"/>
      <c r="W57" s="143"/>
      <c r="X57" s="142"/>
      <c r="Y57" s="141">
        <f t="shared" si="12"/>
        <v>0</v>
      </c>
      <c r="Z57" s="140" t="str">
        <f t="shared" si="13"/>
        <v>         /0</v>
      </c>
    </row>
    <row r="58" spans="1:26" ht="18.75" customHeight="1">
      <c r="A58" s="148" t="s">
        <v>378</v>
      </c>
      <c r="B58" s="376" t="s">
        <v>379</v>
      </c>
      <c r="C58" s="146">
        <v>6.589</v>
      </c>
      <c r="D58" s="142">
        <v>15.441999999999998</v>
      </c>
      <c r="E58" s="143">
        <v>2.795</v>
      </c>
      <c r="F58" s="142">
        <v>2.27</v>
      </c>
      <c r="G58" s="141">
        <f t="shared" si="8"/>
        <v>27.096</v>
      </c>
      <c r="H58" s="145">
        <f t="shared" si="1"/>
        <v>0.0010257458576084855</v>
      </c>
      <c r="I58" s="144">
        <v>5.665</v>
      </c>
      <c r="J58" s="142">
        <v>17.574</v>
      </c>
      <c r="K58" s="143">
        <v>1.1</v>
      </c>
      <c r="L58" s="142">
        <v>1.3399999999999999</v>
      </c>
      <c r="M58" s="141">
        <f t="shared" si="9"/>
        <v>25.679000000000002</v>
      </c>
      <c r="N58" s="147">
        <f t="shared" si="10"/>
        <v>0.0551812765294597</v>
      </c>
      <c r="O58" s="146">
        <v>30.458</v>
      </c>
      <c r="P58" s="142">
        <v>54.699</v>
      </c>
      <c r="Q58" s="143">
        <v>9.745000000000001</v>
      </c>
      <c r="R58" s="142">
        <v>9.163</v>
      </c>
      <c r="S58" s="141">
        <f t="shared" si="11"/>
        <v>104.065</v>
      </c>
      <c r="T58" s="145">
        <f t="shared" si="5"/>
        <v>0.0015087518480814692</v>
      </c>
      <c r="U58" s="144">
        <v>21.393</v>
      </c>
      <c r="V58" s="142">
        <v>50.49500000000001</v>
      </c>
      <c r="W58" s="143">
        <v>5.742999999999998</v>
      </c>
      <c r="X58" s="142">
        <v>6.812999999999999</v>
      </c>
      <c r="Y58" s="141">
        <f t="shared" si="12"/>
        <v>84.444</v>
      </c>
      <c r="Z58" s="140">
        <f t="shared" si="13"/>
        <v>0.2323551702903699</v>
      </c>
    </row>
    <row r="59" spans="1:26" ht="18.75" customHeight="1">
      <c r="A59" s="148" t="s">
        <v>376</v>
      </c>
      <c r="B59" s="376" t="s">
        <v>377</v>
      </c>
      <c r="C59" s="146">
        <v>4.641</v>
      </c>
      <c r="D59" s="142">
        <v>20.483999999999998</v>
      </c>
      <c r="E59" s="143">
        <v>0.494</v>
      </c>
      <c r="F59" s="142">
        <v>0.544</v>
      </c>
      <c r="G59" s="141">
        <f t="shared" si="8"/>
        <v>26.163</v>
      </c>
      <c r="H59" s="145">
        <f t="shared" si="1"/>
        <v>0.0009904262205717009</v>
      </c>
      <c r="I59" s="144">
        <v>9.982999999999997</v>
      </c>
      <c r="J59" s="142">
        <v>28.014999999999993</v>
      </c>
      <c r="K59" s="143">
        <v>0</v>
      </c>
      <c r="L59" s="142">
        <v>0.09</v>
      </c>
      <c r="M59" s="141">
        <f t="shared" si="9"/>
        <v>38.087999999999994</v>
      </c>
      <c r="N59" s="147">
        <f t="shared" si="10"/>
        <v>-0.3130907372400755</v>
      </c>
      <c r="O59" s="146">
        <v>16.860000000000003</v>
      </c>
      <c r="P59" s="142">
        <v>70.71</v>
      </c>
      <c r="Q59" s="143">
        <v>0.9450000000000001</v>
      </c>
      <c r="R59" s="142">
        <v>1.6789999999999998</v>
      </c>
      <c r="S59" s="141">
        <f t="shared" si="11"/>
        <v>90.19399999999999</v>
      </c>
      <c r="T59" s="145">
        <f t="shared" si="5"/>
        <v>0.0013076477603984052</v>
      </c>
      <c r="U59" s="144">
        <v>27.687000000000005</v>
      </c>
      <c r="V59" s="142">
        <v>70.491</v>
      </c>
      <c r="W59" s="143">
        <v>0.8510000000000001</v>
      </c>
      <c r="X59" s="142">
        <v>0.891</v>
      </c>
      <c r="Y59" s="141">
        <f t="shared" si="12"/>
        <v>99.92</v>
      </c>
      <c r="Z59" s="140">
        <f t="shared" si="13"/>
        <v>-0.09733787029623708</v>
      </c>
    </row>
    <row r="60" spans="1:26" ht="18.75" customHeight="1">
      <c r="A60" s="148" t="s">
        <v>418</v>
      </c>
      <c r="B60" s="376" t="s">
        <v>419</v>
      </c>
      <c r="C60" s="146">
        <v>2.995</v>
      </c>
      <c r="D60" s="142">
        <v>5.805</v>
      </c>
      <c r="E60" s="143">
        <v>5.080000000000001</v>
      </c>
      <c r="F60" s="142">
        <v>8.368</v>
      </c>
      <c r="G60" s="141">
        <f t="shared" si="8"/>
        <v>22.248000000000005</v>
      </c>
      <c r="H60" s="145">
        <f t="shared" si="1"/>
        <v>0.0008422200265749038</v>
      </c>
      <c r="I60" s="144">
        <v>1.453</v>
      </c>
      <c r="J60" s="142">
        <v>1.776</v>
      </c>
      <c r="K60" s="143">
        <v>5.699</v>
      </c>
      <c r="L60" s="142">
        <v>9.08</v>
      </c>
      <c r="M60" s="141">
        <f t="shared" si="9"/>
        <v>18.008000000000003</v>
      </c>
      <c r="N60" s="147">
        <f t="shared" si="10"/>
        <v>0.2354509107063527</v>
      </c>
      <c r="O60" s="146">
        <v>5.766</v>
      </c>
      <c r="P60" s="142">
        <v>14.488</v>
      </c>
      <c r="Q60" s="143">
        <v>24.903</v>
      </c>
      <c r="R60" s="142">
        <v>25.186999999999998</v>
      </c>
      <c r="S60" s="141">
        <f t="shared" si="11"/>
        <v>70.344</v>
      </c>
      <c r="T60" s="145">
        <f t="shared" si="5"/>
        <v>0.0010198591265213363</v>
      </c>
      <c r="U60" s="144">
        <v>2.333</v>
      </c>
      <c r="V60" s="142">
        <v>4.953</v>
      </c>
      <c r="W60" s="143">
        <v>20.500999999999998</v>
      </c>
      <c r="X60" s="142">
        <v>28.517</v>
      </c>
      <c r="Y60" s="141">
        <f t="shared" si="12"/>
        <v>56.304</v>
      </c>
      <c r="Z60" s="140">
        <f t="shared" si="13"/>
        <v>0.2493606138107416</v>
      </c>
    </row>
    <row r="61" spans="1:26" ht="18.75" customHeight="1">
      <c r="A61" s="148" t="s">
        <v>466</v>
      </c>
      <c r="B61" s="376" t="s">
        <v>466</v>
      </c>
      <c r="C61" s="146">
        <v>16.06</v>
      </c>
      <c r="D61" s="142">
        <v>4.341</v>
      </c>
      <c r="E61" s="143">
        <v>0.45999999999999996</v>
      </c>
      <c r="F61" s="142">
        <v>0.6100000000000001</v>
      </c>
      <c r="G61" s="141">
        <f t="shared" si="8"/>
        <v>21.471</v>
      </c>
      <c r="H61" s="145">
        <f t="shared" si="1"/>
        <v>0.0008128059237050412</v>
      </c>
      <c r="I61" s="144">
        <v>2.497</v>
      </c>
      <c r="J61" s="142">
        <v>2.1980000000000004</v>
      </c>
      <c r="K61" s="143">
        <v>0.08</v>
      </c>
      <c r="L61" s="142">
        <v>0.18</v>
      </c>
      <c r="M61" s="141">
        <f t="shared" si="9"/>
        <v>4.955</v>
      </c>
      <c r="N61" s="147">
        <f t="shared" si="10"/>
        <v>3.3331987891019175</v>
      </c>
      <c r="O61" s="146">
        <v>32.78</v>
      </c>
      <c r="P61" s="142">
        <v>20.517000000000003</v>
      </c>
      <c r="Q61" s="143">
        <v>0.545</v>
      </c>
      <c r="R61" s="142">
        <v>0.855</v>
      </c>
      <c r="S61" s="141">
        <f t="shared" si="11"/>
        <v>54.697</v>
      </c>
      <c r="T61" s="145">
        <f t="shared" si="5"/>
        <v>0.000793006292552848</v>
      </c>
      <c r="U61" s="144">
        <v>17.089</v>
      </c>
      <c r="V61" s="142">
        <v>11.122000000000002</v>
      </c>
      <c r="W61" s="143">
        <v>0.709</v>
      </c>
      <c r="X61" s="142">
        <v>0.9359999999999999</v>
      </c>
      <c r="Y61" s="141">
        <f t="shared" si="12"/>
        <v>29.855999999999998</v>
      </c>
      <c r="Z61" s="140">
        <f t="shared" si="13"/>
        <v>0.8320270632368705</v>
      </c>
    </row>
    <row r="62" spans="1:26" ht="18.75" customHeight="1">
      <c r="A62" s="148" t="s">
        <v>402</v>
      </c>
      <c r="B62" s="376" t="s">
        <v>467</v>
      </c>
      <c r="C62" s="146">
        <v>5.06</v>
      </c>
      <c r="D62" s="142">
        <v>12.905999999999999</v>
      </c>
      <c r="E62" s="143">
        <v>0.9219999999999999</v>
      </c>
      <c r="F62" s="142">
        <v>1.29</v>
      </c>
      <c r="G62" s="141">
        <f t="shared" si="8"/>
        <v>20.177999999999997</v>
      </c>
      <c r="H62" s="145">
        <f t="shared" si="1"/>
        <v>0.0007638581308984359</v>
      </c>
      <c r="I62" s="144"/>
      <c r="J62" s="142"/>
      <c r="K62" s="143">
        <v>5.301</v>
      </c>
      <c r="L62" s="142">
        <v>6.316</v>
      </c>
      <c r="M62" s="141">
        <f t="shared" si="9"/>
        <v>11.617</v>
      </c>
      <c r="N62" s="147">
        <f t="shared" si="10"/>
        <v>0.7369372471378148</v>
      </c>
      <c r="O62" s="146">
        <v>5.26</v>
      </c>
      <c r="P62" s="142">
        <v>21.198</v>
      </c>
      <c r="Q62" s="143">
        <v>17.144</v>
      </c>
      <c r="R62" s="142">
        <v>10.685</v>
      </c>
      <c r="S62" s="141">
        <f t="shared" si="11"/>
        <v>54.287</v>
      </c>
      <c r="T62" s="145">
        <f t="shared" si="5"/>
        <v>0.000787062043691911</v>
      </c>
      <c r="U62" s="144">
        <v>14.6</v>
      </c>
      <c r="V62" s="142">
        <v>87.8</v>
      </c>
      <c r="W62" s="143">
        <v>9.366</v>
      </c>
      <c r="X62" s="142">
        <v>15.221000000000002</v>
      </c>
      <c r="Y62" s="141">
        <f t="shared" si="12"/>
        <v>126.987</v>
      </c>
      <c r="Z62" s="140">
        <f t="shared" si="13"/>
        <v>-0.5724995471977447</v>
      </c>
    </row>
    <row r="63" spans="1:26" ht="18.75" customHeight="1" thickBot="1">
      <c r="A63" s="139" t="s">
        <v>56</v>
      </c>
      <c r="B63" s="377" t="s">
        <v>56</v>
      </c>
      <c r="C63" s="137">
        <v>46.162</v>
      </c>
      <c r="D63" s="133">
        <v>89.09100000000001</v>
      </c>
      <c r="E63" s="134">
        <v>148.25500000000002</v>
      </c>
      <c r="F63" s="133">
        <v>216.43400000000003</v>
      </c>
      <c r="G63" s="132">
        <f t="shared" si="8"/>
        <v>499.94200000000006</v>
      </c>
      <c r="H63" s="136">
        <f t="shared" si="1"/>
        <v>0.01892579847743215</v>
      </c>
      <c r="I63" s="135">
        <v>33.879</v>
      </c>
      <c r="J63" s="133">
        <v>69.607</v>
      </c>
      <c r="K63" s="134">
        <v>121.75800000000002</v>
      </c>
      <c r="L63" s="133">
        <v>178.82599999999994</v>
      </c>
      <c r="M63" s="132">
        <f t="shared" si="9"/>
        <v>404.06999999999994</v>
      </c>
      <c r="N63" s="138">
        <f t="shared" si="10"/>
        <v>0.23726582027866505</v>
      </c>
      <c r="O63" s="137">
        <v>129.129</v>
      </c>
      <c r="P63" s="133">
        <v>263.662</v>
      </c>
      <c r="Q63" s="134">
        <v>446.654</v>
      </c>
      <c r="R63" s="133">
        <v>601.9749999999999</v>
      </c>
      <c r="S63" s="132">
        <f t="shared" si="11"/>
        <v>1441.4199999999998</v>
      </c>
      <c r="T63" s="136">
        <f t="shared" si="5"/>
        <v>0.02089794925154078</v>
      </c>
      <c r="U63" s="135">
        <v>149.42899999999997</v>
      </c>
      <c r="V63" s="133">
        <v>243.841</v>
      </c>
      <c r="W63" s="134">
        <v>365.5759999999999</v>
      </c>
      <c r="X63" s="133">
        <v>516.8349999999998</v>
      </c>
      <c r="Y63" s="132">
        <f t="shared" si="12"/>
        <v>1275.6809999999996</v>
      </c>
      <c r="Z63" s="131">
        <f t="shared" si="13"/>
        <v>0.12992197892733404</v>
      </c>
    </row>
    <row r="64" spans="1:2" ht="16.5" thickTop="1">
      <c r="A64" s="130" t="s">
        <v>43</v>
      </c>
      <c r="B64" s="130"/>
    </row>
    <row r="65" spans="1:2" ht="15.75">
      <c r="A65" s="130" t="s">
        <v>42</v>
      </c>
      <c r="B65" s="130"/>
    </row>
    <row r="66" spans="1:3" ht="14.25">
      <c r="A66" s="378" t="s">
        <v>125</v>
      </c>
      <c r="B66" s="379"/>
      <c r="C66" s="379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4:Z65536 N64:N65536 Z3 N3 N5:N8 Z5:Z8">
    <cfRule type="cellIs" priority="3" dxfId="80" operator="lessThan" stopIfTrue="1">
      <formula>0</formula>
    </cfRule>
  </conditionalFormatting>
  <conditionalFormatting sqref="Z9:Z63 N9:N63">
    <cfRule type="cellIs" priority="4" dxfId="80" operator="lessThan" stopIfTrue="1">
      <formula>0</formula>
    </cfRule>
    <cfRule type="cellIs" priority="5" dxfId="82" operator="greaterThanOrEqual" stopIfTrue="1">
      <formula>0</formula>
    </cfRule>
  </conditionalFormatting>
  <conditionalFormatting sqref="H6:H8">
    <cfRule type="cellIs" priority="2" dxfId="80" operator="lessThan" stopIfTrue="1">
      <formula>0</formula>
    </cfRule>
  </conditionalFormatting>
  <conditionalFormatting sqref="T6:T8">
    <cfRule type="cellIs" priority="1" dxfId="80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6"/>
  <sheetViews>
    <sheetView showGridLines="0" zoomScale="76" zoomScaleNormal="76" zoomScalePageLayoutView="0" workbookViewId="0" topLeftCell="A1">
      <selection activeCell="I27" sqref="I27"/>
    </sheetView>
  </sheetViews>
  <sheetFormatPr defaultColWidth="8.00390625" defaultRowHeight="15"/>
  <cols>
    <col min="1" max="1" width="25.421875" style="129" customWidth="1"/>
    <col min="2" max="2" width="38.140625" style="129" customWidth="1"/>
    <col min="3" max="3" width="11.00390625" style="129" customWidth="1"/>
    <col min="4" max="4" width="12.421875" style="129" bestFit="1" customWidth="1"/>
    <col min="5" max="5" width="8.57421875" style="129" bestFit="1" customWidth="1"/>
    <col min="6" max="6" width="10.57421875" style="129" bestFit="1" customWidth="1"/>
    <col min="7" max="7" width="10.140625" style="129" customWidth="1"/>
    <col min="8" max="8" width="10.7109375" style="129" customWidth="1"/>
    <col min="9" max="10" width="11.57421875" style="129" bestFit="1" customWidth="1"/>
    <col min="11" max="11" width="9.00390625" style="129" bestFit="1" customWidth="1"/>
    <col min="12" max="12" width="10.57421875" style="129" bestFit="1" customWidth="1"/>
    <col min="13" max="13" width="11.57421875" style="129" bestFit="1" customWidth="1"/>
    <col min="14" max="14" width="9.421875" style="129" customWidth="1"/>
    <col min="15" max="15" width="11.57421875" style="129" bestFit="1" customWidth="1"/>
    <col min="16" max="16" width="12.421875" style="129" bestFit="1" customWidth="1"/>
    <col min="17" max="17" width="9.421875" style="129" customWidth="1"/>
    <col min="18" max="18" width="10.57421875" style="129" bestFit="1" customWidth="1"/>
    <col min="19" max="19" width="11.8515625" style="129" customWidth="1"/>
    <col min="20" max="20" width="10.140625" style="129" customWidth="1"/>
    <col min="21" max="22" width="11.57421875" style="129" bestFit="1" customWidth="1"/>
    <col min="23" max="24" width="10.28125" style="129" customWidth="1"/>
    <col min="25" max="25" width="11.57421875" style="129" bestFit="1" customWidth="1"/>
    <col min="26" max="26" width="9.8515625" style="129" bestFit="1" customWidth="1"/>
    <col min="27" max="16384" width="8.00390625" style="129" customWidth="1"/>
  </cols>
  <sheetData>
    <row r="1" spans="1:2" ht="18.75" thickBot="1">
      <c r="A1" s="479" t="s">
        <v>28</v>
      </c>
      <c r="B1" s="480"/>
    </row>
    <row r="2" spans="25:26" ht="18">
      <c r="Y2" s="478"/>
      <c r="Z2" s="478"/>
    </row>
    <row r="3" ht="5.25" customHeight="1" thickBot="1"/>
    <row r="4" spans="1:26" ht="24.75" customHeight="1" thickTop="1">
      <c r="A4" s="558" t="s">
        <v>126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60"/>
    </row>
    <row r="5" spans="1:26" ht="21" customHeight="1" thickBot="1">
      <c r="A5" s="572" t="s">
        <v>45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4"/>
    </row>
    <row r="6" spans="1:26" s="175" customFormat="1" ht="19.5" customHeight="1" thickBot="1" thickTop="1">
      <c r="A6" s="641" t="s">
        <v>121</v>
      </c>
      <c r="B6" s="641" t="s">
        <v>122</v>
      </c>
      <c r="C6" s="576" t="s">
        <v>36</v>
      </c>
      <c r="D6" s="577"/>
      <c r="E6" s="577"/>
      <c r="F6" s="577"/>
      <c r="G6" s="577"/>
      <c r="H6" s="577"/>
      <c r="I6" s="577"/>
      <c r="J6" s="577"/>
      <c r="K6" s="578"/>
      <c r="L6" s="578"/>
      <c r="M6" s="578"/>
      <c r="N6" s="579"/>
      <c r="O6" s="580" t="s">
        <v>35</v>
      </c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9"/>
    </row>
    <row r="7" spans="1:26" s="174" customFormat="1" ht="26.25" customHeight="1" thickBot="1">
      <c r="A7" s="642"/>
      <c r="B7" s="642"/>
      <c r="C7" s="568" t="s">
        <v>444</v>
      </c>
      <c r="D7" s="569"/>
      <c r="E7" s="569"/>
      <c r="F7" s="569"/>
      <c r="G7" s="570"/>
      <c r="H7" s="565" t="s">
        <v>34</v>
      </c>
      <c r="I7" s="568" t="s">
        <v>445</v>
      </c>
      <c r="J7" s="569"/>
      <c r="K7" s="569"/>
      <c r="L7" s="569"/>
      <c r="M7" s="570"/>
      <c r="N7" s="565" t="s">
        <v>33</v>
      </c>
      <c r="O7" s="575" t="s">
        <v>446</v>
      </c>
      <c r="P7" s="569"/>
      <c r="Q7" s="569"/>
      <c r="R7" s="569"/>
      <c r="S7" s="569"/>
      <c r="T7" s="565" t="s">
        <v>34</v>
      </c>
      <c r="U7" s="575" t="s">
        <v>447</v>
      </c>
      <c r="V7" s="569"/>
      <c r="W7" s="569"/>
      <c r="X7" s="569"/>
      <c r="Y7" s="569"/>
      <c r="Z7" s="565" t="s">
        <v>33</v>
      </c>
    </row>
    <row r="8" spans="1:26" s="169" customFormat="1" ht="26.25" customHeight="1">
      <c r="A8" s="643"/>
      <c r="B8" s="643"/>
      <c r="C8" s="548" t="s">
        <v>22</v>
      </c>
      <c r="D8" s="549"/>
      <c r="E8" s="550" t="s">
        <v>21</v>
      </c>
      <c r="F8" s="551"/>
      <c r="G8" s="552" t="s">
        <v>17</v>
      </c>
      <c r="H8" s="566"/>
      <c r="I8" s="548" t="s">
        <v>22</v>
      </c>
      <c r="J8" s="549"/>
      <c r="K8" s="550" t="s">
        <v>21</v>
      </c>
      <c r="L8" s="551"/>
      <c r="M8" s="552" t="s">
        <v>17</v>
      </c>
      <c r="N8" s="566"/>
      <c r="O8" s="549" t="s">
        <v>22</v>
      </c>
      <c r="P8" s="549"/>
      <c r="Q8" s="554" t="s">
        <v>21</v>
      </c>
      <c r="R8" s="549"/>
      <c r="S8" s="552" t="s">
        <v>17</v>
      </c>
      <c r="T8" s="566"/>
      <c r="U8" s="555" t="s">
        <v>22</v>
      </c>
      <c r="V8" s="551"/>
      <c r="W8" s="550" t="s">
        <v>21</v>
      </c>
      <c r="X8" s="571"/>
      <c r="Y8" s="552" t="s">
        <v>17</v>
      </c>
      <c r="Z8" s="566"/>
    </row>
    <row r="9" spans="1:26" s="169" customFormat="1" ht="30" thickBot="1">
      <c r="A9" s="644"/>
      <c r="B9" s="644"/>
      <c r="C9" s="172" t="s">
        <v>19</v>
      </c>
      <c r="D9" s="170" t="s">
        <v>18</v>
      </c>
      <c r="E9" s="171" t="s">
        <v>19</v>
      </c>
      <c r="F9" s="170" t="s">
        <v>18</v>
      </c>
      <c r="G9" s="553"/>
      <c r="H9" s="567"/>
      <c r="I9" s="172" t="s">
        <v>19</v>
      </c>
      <c r="J9" s="170" t="s">
        <v>18</v>
      </c>
      <c r="K9" s="171" t="s">
        <v>19</v>
      </c>
      <c r="L9" s="170" t="s">
        <v>18</v>
      </c>
      <c r="M9" s="553"/>
      <c r="N9" s="567"/>
      <c r="O9" s="173" t="s">
        <v>19</v>
      </c>
      <c r="P9" s="170" t="s">
        <v>18</v>
      </c>
      <c r="Q9" s="171" t="s">
        <v>19</v>
      </c>
      <c r="R9" s="170" t="s">
        <v>18</v>
      </c>
      <c r="S9" s="553"/>
      <c r="T9" s="567"/>
      <c r="U9" s="172" t="s">
        <v>19</v>
      </c>
      <c r="V9" s="170" t="s">
        <v>18</v>
      </c>
      <c r="W9" s="171" t="s">
        <v>19</v>
      </c>
      <c r="X9" s="170" t="s">
        <v>18</v>
      </c>
      <c r="Y9" s="553"/>
      <c r="Z9" s="567"/>
    </row>
    <row r="10" spans="1:26" s="158" customFormat="1" ht="18" customHeight="1" thickBot="1" thickTop="1">
      <c r="A10" s="168" t="s">
        <v>24</v>
      </c>
      <c r="B10" s="374"/>
      <c r="C10" s="167">
        <f>SUM(C11:C23)</f>
        <v>314816</v>
      </c>
      <c r="D10" s="161">
        <f>SUM(D11:D23)</f>
        <v>274855</v>
      </c>
      <c r="E10" s="162">
        <f>SUM(E11:E23)</f>
        <v>4317</v>
      </c>
      <c r="F10" s="161">
        <f>SUM(F11:F23)</f>
        <v>3049</v>
      </c>
      <c r="G10" s="160">
        <f aca="true" t="shared" si="0" ref="G10:G19">SUM(C10:F10)</f>
        <v>597037</v>
      </c>
      <c r="H10" s="164">
        <f aca="true" t="shared" si="1" ref="H10:H23">G10/$G$10</f>
        <v>1</v>
      </c>
      <c r="I10" s="163">
        <f>SUM(I11:I23)</f>
        <v>274306</v>
      </c>
      <c r="J10" s="161">
        <f>SUM(J11:J23)</f>
        <v>245083</v>
      </c>
      <c r="K10" s="162">
        <f>SUM(K11:K23)</f>
        <v>1853</v>
      </c>
      <c r="L10" s="161">
        <f>SUM(L11:L23)</f>
        <v>1806</v>
      </c>
      <c r="M10" s="160">
        <f aca="true" t="shared" si="2" ref="M10:M23">SUM(I10:L10)</f>
        <v>523048</v>
      </c>
      <c r="N10" s="166">
        <f aca="true" t="shared" si="3" ref="N10:N19">IF(ISERROR(G10/M10-1),"         /0",(G10/M10-1))</f>
        <v>0.14145738058457358</v>
      </c>
      <c r="O10" s="165">
        <f>SUM(O11:O23)</f>
        <v>934546</v>
      </c>
      <c r="P10" s="161">
        <f>SUM(P11:P23)</f>
        <v>852616</v>
      </c>
      <c r="Q10" s="162">
        <f>SUM(Q11:Q23)</f>
        <v>10553</v>
      </c>
      <c r="R10" s="161">
        <f>SUM(R11:R23)</f>
        <v>8641</v>
      </c>
      <c r="S10" s="160">
        <f aca="true" t="shared" si="4" ref="S10:S19">SUM(O10:R10)</f>
        <v>1806356</v>
      </c>
      <c r="T10" s="164">
        <f aca="true" t="shared" si="5" ref="T10:T23">S10/$S$10</f>
        <v>1</v>
      </c>
      <c r="U10" s="163">
        <f>SUM(U11:U23)</f>
        <v>847588</v>
      </c>
      <c r="V10" s="161">
        <f>SUM(V11:V23)</f>
        <v>767540</v>
      </c>
      <c r="W10" s="162">
        <f>SUM(W11:W23)</f>
        <v>8849</v>
      </c>
      <c r="X10" s="161">
        <f>SUM(X11:X23)</f>
        <v>9021</v>
      </c>
      <c r="Y10" s="160">
        <f aca="true" t="shared" si="6" ref="Y10:Y19">SUM(U10:X10)</f>
        <v>1632998</v>
      </c>
      <c r="Z10" s="159">
        <f>IF(ISERROR(S10/Y10-1),"         /0",(S10/Y10-1))</f>
        <v>0.10615934618413503</v>
      </c>
    </row>
    <row r="11" spans="1:26" ht="21" customHeight="1" thickTop="1">
      <c r="A11" s="157" t="s">
        <v>337</v>
      </c>
      <c r="B11" s="375" t="s">
        <v>338</v>
      </c>
      <c r="C11" s="155">
        <v>210302</v>
      </c>
      <c r="D11" s="151">
        <v>184346</v>
      </c>
      <c r="E11" s="152">
        <v>1045</v>
      </c>
      <c r="F11" s="151">
        <v>394</v>
      </c>
      <c r="G11" s="150">
        <f t="shared" si="0"/>
        <v>396087</v>
      </c>
      <c r="H11" s="154">
        <f t="shared" si="1"/>
        <v>0.6634211950013148</v>
      </c>
      <c r="I11" s="153">
        <v>174796</v>
      </c>
      <c r="J11" s="151">
        <v>161169</v>
      </c>
      <c r="K11" s="152">
        <v>374</v>
      </c>
      <c r="L11" s="151">
        <v>421</v>
      </c>
      <c r="M11" s="150">
        <f t="shared" si="2"/>
        <v>336760</v>
      </c>
      <c r="N11" s="156">
        <f t="shared" si="3"/>
        <v>0.176169972680841</v>
      </c>
      <c r="O11" s="155">
        <v>612911</v>
      </c>
      <c r="P11" s="151">
        <v>573580</v>
      </c>
      <c r="Q11" s="152">
        <v>2336</v>
      </c>
      <c r="R11" s="151">
        <v>2015</v>
      </c>
      <c r="S11" s="150">
        <f t="shared" si="4"/>
        <v>1190842</v>
      </c>
      <c r="T11" s="154">
        <f t="shared" si="5"/>
        <v>0.6592510003565188</v>
      </c>
      <c r="U11" s="153">
        <v>522650</v>
      </c>
      <c r="V11" s="151">
        <v>503228</v>
      </c>
      <c r="W11" s="152">
        <v>2860</v>
      </c>
      <c r="X11" s="151">
        <v>3369</v>
      </c>
      <c r="Y11" s="150">
        <f t="shared" si="6"/>
        <v>1032107</v>
      </c>
      <c r="Z11" s="149">
        <f aca="true" t="shared" si="7" ref="Z11:Z19">IF(ISERROR(S11/Y11-1),"         /0",IF(S11/Y11&gt;5,"  *  ",(S11/Y11-1)))</f>
        <v>0.15379703848535087</v>
      </c>
    </row>
    <row r="12" spans="1:26" ht="21" customHeight="1">
      <c r="A12" s="148" t="s">
        <v>339</v>
      </c>
      <c r="B12" s="376" t="s">
        <v>340</v>
      </c>
      <c r="C12" s="146">
        <v>34953</v>
      </c>
      <c r="D12" s="142">
        <v>30016</v>
      </c>
      <c r="E12" s="143">
        <v>88</v>
      </c>
      <c r="F12" s="142">
        <v>7</v>
      </c>
      <c r="G12" s="141">
        <f t="shared" si="0"/>
        <v>65064</v>
      </c>
      <c r="H12" s="145">
        <f t="shared" si="1"/>
        <v>0.10897817053214458</v>
      </c>
      <c r="I12" s="144">
        <v>31366</v>
      </c>
      <c r="J12" s="142">
        <v>27122</v>
      </c>
      <c r="K12" s="143">
        <v>38</v>
      </c>
      <c r="L12" s="142">
        <v>0</v>
      </c>
      <c r="M12" s="150">
        <f t="shared" si="2"/>
        <v>58526</v>
      </c>
      <c r="N12" s="147">
        <f t="shared" si="3"/>
        <v>0.11171103441205621</v>
      </c>
      <c r="O12" s="146">
        <v>107918</v>
      </c>
      <c r="P12" s="142">
        <v>93207</v>
      </c>
      <c r="Q12" s="143">
        <v>601</v>
      </c>
      <c r="R12" s="142">
        <v>448</v>
      </c>
      <c r="S12" s="141">
        <f t="shared" si="4"/>
        <v>202174</v>
      </c>
      <c r="T12" s="145">
        <f t="shared" si="5"/>
        <v>0.11192367396017175</v>
      </c>
      <c r="U12" s="144">
        <v>108027</v>
      </c>
      <c r="V12" s="142">
        <v>92554</v>
      </c>
      <c r="W12" s="143">
        <v>1153</v>
      </c>
      <c r="X12" s="142">
        <v>1031</v>
      </c>
      <c r="Y12" s="141">
        <f t="shared" si="6"/>
        <v>202765</v>
      </c>
      <c r="Z12" s="140">
        <f t="shared" si="7"/>
        <v>-0.0029147042142381174</v>
      </c>
    </row>
    <row r="13" spans="1:26" ht="21" customHeight="1">
      <c r="A13" s="148" t="s">
        <v>341</v>
      </c>
      <c r="B13" s="376" t="s">
        <v>342</v>
      </c>
      <c r="C13" s="146">
        <v>28437</v>
      </c>
      <c r="D13" s="142">
        <v>23682</v>
      </c>
      <c r="E13" s="143">
        <v>5</v>
      </c>
      <c r="F13" s="142">
        <v>6</v>
      </c>
      <c r="G13" s="141">
        <f t="shared" si="0"/>
        <v>52130</v>
      </c>
      <c r="H13" s="145">
        <f t="shared" si="1"/>
        <v>0.08731452154556585</v>
      </c>
      <c r="I13" s="144">
        <v>24629</v>
      </c>
      <c r="J13" s="142">
        <v>19677</v>
      </c>
      <c r="K13" s="143">
        <v>10</v>
      </c>
      <c r="L13" s="142">
        <v>3</v>
      </c>
      <c r="M13" s="150">
        <f t="shared" si="2"/>
        <v>44319</v>
      </c>
      <c r="N13" s="147">
        <f t="shared" si="3"/>
        <v>0.17624495137525664</v>
      </c>
      <c r="O13" s="146">
        <v>87849</v>
      </c>
      <c r="P13" s="142">
        <v>71269</v>
      </c>
      <c r="Q13" s="143">
        <v>160</v>
      </c>
      <c r="R13" s="142">
        <v>118</v>
      </c>
      <c r="S13" s="141">
        <f t="shared" si="4"/>
        <v>159396</v>
      </c>
      <c r="T13" s="145">
        <f t="shared" si="5"/>
        <v>0.08824174193791257</v>
      </c>
      <c r="U13" s="144">
        <v>84074</v>
      </c>
      <c r="V13" s="142">
        <v>61446</v>
      </c>
      <c r="W13" s="143">
        <v>139</v>
      </c>
      <c r="X13" s="142">
        <v>164</v>
      </c>
      <c r="Y13" s="141">
        <f t="shared" si="6"/>
        <v>145823</v>
      </c>
      <c r="Z13" s="140">
        <f t="shared" si="7"/>
        <v>0.09307859528332285</v>
      </c>
    </row>
    <row r="14" spans="1:26" ht="21" customHeight="1">
      <c r="A14" s="148" t="s">
        <v>343</v>
      </c>
      <c r="B14" s="376" t="s">
        <v>344</v>
      </c>
      <c r="C14" s="146">
        <v>13430</v>
      </c>
      <c r="D14" s="142">
        <v>12802</v>
      </c>
      <c r="E14" s="143">
        <v>1491</v>
      </c>
      <c r="F14" s="142">
        <v>1426</v>
      </c>
      <c r="G14" s="141">
        <f>SUM(C14:F14)</f>
        <v>29149</v>
      </c>
      <c r="H14" s="145">
        <f t="shared" si="1"/>
        <v>0.04882276977808746</v>
      </c>
      <c r="I14" s="144">
        <v>15162</v>
      </c>
      <c r="J14" s="142">
        <v>14312</v>
      </c>
      <c r="K14" s="143">
        <v>751</v>
      </c>
      <c r="L14" s="142">
        <v>825</v>
      </c>
      <c r="M14" s="150">
        <f>SUM(I14:L14)</f>
        <v>31050</v>
      </c>
      <c r="N14" s="147">
        <f>IF(ISERROR(G14/M14-1),"         /0",(G14/M14-1))</f>
        <v>-0.06122383252818031</v>
      </c>
      <c r="O14" s="146">
        <v>39627</v>
      </c>
      <c r="P14" s="142">
        <v>39300</v>
      </c>
      <c r="Q14" s="143">
        <v>3013</v>
      </c>
      <c r="R14" s="142">
        <v>2588</v>
      </c>
      <c r="S14" s="141">
        <f>SUM(O14:R14)</f>
        <v>84528</v>
      </c>
      <c r="T14" s="145">
        <f t="shared" si="5"/>
        <v>0.046794762494214874</v>
      </c>
      <c r="U14" s="144">
        <v>43211</v>
      </c>
      <c r="V14" s="142">
        <v>39929</v>
      </c>
      <c r="W14" s="143">
        <v>1707</v>
      </c>
      <c r="X14" s="142">
        <v>1809</v>
      </c>
      <c r="Y14" s="141">
        <f>SUM(U14:X14)</f>
        <v>86656</v>
      </c>
      <c r="Z14" s="140">
        <f>IF(ISERROR(S14/Y14-1),"         /0",IF(S14/Y14&gt;5,"  *  ",(S14/Y14-1)))</f>
        <v>-0.024556868537666143</v>
      </c>
    </row>
    <row r="15" spans="1:26" ht="21" customHeight="1">
      <c r="A15" s="148" t="s">
        <v>345</v>
      </c>
      <c r="B15" s="376" t="s">
        <v>346</v>
      </c>
      <c r="C15" s="146">
        <v>9630</v>
      </c>
      <c r="D15" s="142">
        <v>8302</v>
      </c>
      <c r="E15" s="143">
        <v>7</v>
      </c>
      <c r="F15" s="142">
        <v>0</v>
      </c>
      <c r="G15" s="141">
        <f t="shared" si="0"/>
        <v>17939</v>
      </c>
      <c r="H15" s="145">
        <f t="shared" si="1"/>
        <v>0.03004671402274901</v>
      </c>
      <c r="I15" s="144">
        <v>10677</v>
      </c>
      <c r="J15" s="142">
        <v>9034</v>
      </c>
      <c r="K15" s="143">
        <v>55</v>
      </c>
      <c r="L15" s="142">
        <v>2</v>
      </c>
      <c r="M15" s="150">
        <f t="shared" si="2"/>
        <v>19768</v>
      </c>
      <c r="N15" s="147">
        <f t="shared" si="3"/>
        <v>-0.09252326993120197</v>
      </c>
      <c r="O15" s="146">
        <v>29625</v>
      </c>
      <c r="P15" s="142">
        <v>27170</v>
      </c>
      <c r="Q15" s="143">
        <v>144</v>
      </c>
      <c r="R15" s="142">
        <v>135</v>
      </c>
      <c r="S15" s="141">
        <f t="shared" si="4"/>
        <v>57074</v>
      </c>
      <c r="T15" s="145">
        <f t="shared" si="5"/>
        <v>0.0315962080564407</v>
      </c>
      <c r="U15" s="144">
        <v>29991</v>
      </c>
      <c r="V15" s="142">
        <v>26812</v>
      </c>
      <c r="W15" s="143">
        <v>79</v>
      </c>
      <c r="X15" s="142">
        <v>18</v>
      </c>
      <c r="Y15" s="141">
        <f t="shared" si="6"/>
        <v>56900</v>
      </c>
      <c r="Z15" s="140">
        <f t="shared" si="7"/>
        <v>0.0030579964850614427</v>
      </c>
    </row>
    <row r="16" spans="1:26" ht="21" customHeight="1">
      <c r="A16" s="148" t="s">
        <v>357</v>
      </c>
      <c r="B16" s="376" t="s">
        <v>358</v>
      </c>
      <c r="C16" s="146">
        <v>5661</v>
      </c>
      <c r="D16" s="142">
        <v>4872</v>
      </c>
      <c r="E16" s="143">
        <v>1</v>
      </c>
      <c r="F16" s="142">
        <v>16</v>
      </c>
      <c r="G16" s="141">
        <f>SUM(C16:F16)</f>
        <v>10550</v>
      </c>
      <c r="H16" s="145">
        <f t="shared" si="1"/>
        <v>0.017670596629689617</v>
      </c>
      <c r="I16" s="144">
        <v>5801</v>
      </c>
      <c r="J16" s="142">
        <v>4694</v>
      </c>
      <c r="K16" s="143">
        <v>1</v>
      </c>
      <c r="L16" s="142"/>
      <c r="M16" s="150">
        <f t="shared" si="2"/>
        <v>10496</v>
      </c>
      <c r="N16" s="147">
        <f>IF(ISERROR(G16/M16-1),"         /0",(G16/M16-1))</f>
        <v>0.0051448170731707155</v>
      </c>
      <c r="O16" s="146">
        <v>17088</v>
      </c>
      <c r="P16" s="142">
        <v>14118</v>
      </c>
      <c r="Q16" s="143">
        <v>121</v>
      </c>
      <c r="R16" s="142">
        <v>25</v>
      </c>
      <c r="S16" s="141">
        <f>SUM(O16:R16)</f>
        <v>31352</v>
      </c>
      <c r="T16" s="145">
        <f t="shared" si="5"/>
        <v>0.017356490082796525</v>
      </c>
      <c r="U16" s="144">
        <v>21461</v>
      </c>
      <c r="V16" s="142">
        <v>15705</v>
      </c>
      <c r="W16" s="143">
        <v>25</v>
      </c>
      <c r="X16" s="142">
        <v>17</v>
      </c>
      <c r="Y16" s="141">
        <f>SUM(U16:X16)</f>
        <v>37208</v>
      </c>
      <c r="Z16" s="140">
        <f>IF(ISERROR(S16/Y16-1),"         /0",IF(S16/Y16&gt;5,"  *  ",(S16/Y16-1)))</f>
        <v>-0.1573855084927972</v>
      </c>
    </row>
    <row r="17" spans="1:26" ht="21" customHeight="1">
      <c r="A17" s="148" t="s">
        <v>349</v>
      </c>
      <c r="B17" s="376" t="s">
        <v>350</v>
      </c>
      <c r="C17" s="146">
        <v>3740</v>
      </c>
      <c r="D17" s="142">
        <v>3220</v>
      </c>
      <c r="E17" s="143">
        <v>1585</v>
      </c>
      <c r="F17" s="142">
        <v>1184</v>
      </c>
      <c r="G17" s="141">
        <f>SUM(C17:F17)</f>
        <v>9729</v>
      </c>
      <c r="H17" s="145">
        <f t="shared" si="1"/>
        <v>0.016295472474905242</v>
      </c>
      <c r="I17" s="144">
        <v>4375</v>
      </c>
      <c r="J17" s="142">
        <v>3343</v>
      </c>
      <c r="K17" s="143">
        <v>517</v>
      </c>
      <c r="L17" s="142">
        <v>518</v>
      </c>
      <c r="M17" s="150">
        <f t="shared" si="2"/>
        <v>8753</v>
      </c>
      <c r="N17" s="147">
        <f>IF(ISERROR(G17/M17-1),"         /0",(G17/M17-1))</f>
        <v>0.11150462698503372</v>
      </c>
      <c r="O17" s="146">
        <v>10656</v>
      </c>
      <c r="P17" s="142">
        <v>9625</v>
      </c>
      <c r="Q17" s="143">
        <v>3940</v>
      </c>
      <c r="R17" s="142">
        <v>3184</v>
      </c>
      <c r="S17" s="141">
        <f>SUM(O17:R17)</f>
        <v>27405</v>
      </c>
      <c r="T17" s="145">
        <f t="shared" si="5"/>
        <v>0.015171428002010677</v>
      </c>
      <c r="U17" s="144">
        <v>11497</v>
      </c>
      <c r="V17" s="142">
        <v>9041</v>
      </c>
      <c r="W17" s="143">
        <v>2403</v>
      </c>
      <c r="X17" s="142">
        <v>2329</v>
      </c>
      <c r="Y17" s="141">
        <f>SUM(U17:X17)</f>
        <v>25270</v>
      </c>
      <c r="Z17" s="140">
        <f>IF(ISERROR(S17/Y17-1),"         /0",IF(S17/Y17&gt;5,"  *  ",(S17/Y17-1)))</f>
        <v>0.08448753462603875</v>
      </c>
    </row>
    <row r="18" spans="1:26" ht="21" customHeight="1">
      <c r="A18" s="148" t="s">
        <v>347</v>
      </c>
      <c r="B18" s="376" t="s">
        <v>348</v>
      </c>
      <c r="C18" s="146">
        <v>2916</v>
      </c>
      <c r="D18" s="142">
        <v>2491</v>
      </c>
      <c r="E18" s="143">
        <v>3</v>
      </c>
      <c r="F18" s="142">
        <v>2</v>
      </c>
      <c r="G18" s="141">
        <f t="shared" si="0"/>
        <v>5412</v>
      </c>
      <c r="H18" s="145">
        <f t="shared" si="1"/>
        <v>0.009064764830320399</v>
      </c>
      <c r="I18" s="144">
        <v>2258</v>
      </c>
      <c r="J18" s="142">
        <v>1996</v>
      </c>
      <c r="K18" s="143">
        <v>12</v>
      </c>
      <c r="L18" s="142">
        <v>3</v>
      </c>
      <c r="M18" s="141">
        <f t="shared" si="2"/>
        <v>4269</v>
      </c>
      <c r="N18" s="147">
        <f t="shared" si="3"/>
        <v>0.2677442023893184</v>
      </c>
      <c r="O18" s="146">
        <v>9036</v>
      </c>
      <c r="P18" s="142">
        <v>7664</v>
      </c>
      <c r="Q18" s="143">
        <v>3</v>
      </c>
      <c r="R18" s="142">
        <v>16</v>
      </c>
      <c r="S18" s="141">
        <f t="shared" si="4"/>
        <v>16719</v>
      </c>
      <c r="T18" s="145">
        <f t="shared" si="5"/>
        <v>0.009255650602649754</v>
      </c>
      <c r="U18" s="144">
        <v>8643</v>
      </c>
      <c r="V18" s="142">
        <v>7217</v>
      </c>
      <c r="W18" s="143">
        <v>41</v>
      </c>
      <c r="X18" s="142">
        <v>29</v>
      </c>
      <c r="Y18" s="141">
        <f t="shared" si="6"/>
        <v>15930</v>
      </c>
      <c r="Z18" s="140">
        <f t="shared" si="7"/>
        <v>0.049529190207156404</v>
      </c>
    </row>
    <row r="19" spans="1:26" ht="21" customHeight="1">
      <c r="A19" s="148" t="s">
        <v>364</v>
      </c>
      <c r="B19" s="376" t="s">
        <v>365</v>
      </c>
      <c r="C19" s="146">
        <v>2038</v>
      </c>
      <c r="D19" s="142">
        <v>1894</v>
      </c>
      <c r="E19" s="143">
        <v>0</v>
      </c>
      <c r="F19" s="142">
        <v>0</v>
      </c>
      <c r="G19" s="141">
        <f t="shared" si="0"/>
        <v>3932</v>
      </c>
      <c r="H19" s="145">
        <f t="shared" si="1"/>
        <v>0.006585856487956358</v>
      </c>
      <c r="I19" s="144">
        <v>1900</v>
      </c>
      <c r="J19" s="142">
        <v>1367</v>
      </c>
      <c r="K19" s="143">
        <v>35</v>
      </c>
      <c r="L19" s="142"/>
      <c r="M19" s="141">
        <f t="shared" si="2"/>
        <v>3302</v>
      </c>
      <c r="N19" s="147">
        <f t="shared" si="3"/>
        <v>0.19079345850999396</v>
      </c>
      <c r="O19" s="146">
        <v>6675</v>
      </c>
      <c r="P19" s="142">
        <v>5597</v>
      </c>
      <c r="Q19" s="143"/>
      <c r="R19" s="142">
        <v>11</v>
      </c>
      <c r="S19" s="141">
        <f t="shared" si="4"/>
        <v>12283</v>
      </c>
      <c r="T19" s="145">
        <f t="shared" si="5"/>
        <v>0.006799877764958846</v>
      </c>
      <c r="U19" s="144">
        <v>7356</v>
      </c>
      <c r="V19" s="142">
        <v>4750</v>
      </c>
      <c r="W19" s="143">
        <v>49</v>
      </c>
      <c r="X19" s="142"/>
      <c r="Y19" s="141">
        <f t="shared" si="6"/>
        <v>12155</v>
      </c>
      <c r="Z19" s="140">
        <f t="shared" si="7"/>
        <v>0.010530645824763374</v>
      </c>
    </row>
    <row r="20" spans="1:26" ht="21" customHeight="1">
      <c r="A20" s="148" t="s">
        <v>355</v>
      </c>
      <c r="B20" s="376" t="s">
        <v>356</v>
      </c>
      <c r="C20" s="146">
        <v>1180</v>
      </c>
      <c r="D20" s="142">
        <v>1094</v>
      </c>
      <c r="E20" s="143">
        <v>0</v>
      </c>
      <c r="F20" s="142">
        <v>2</v>
      </c>
      <c r="G20" s="141">
        <f>SUM(C20:F20)</f>
        <v>2276</v>
      </c>
      <c r="H20" s="145">
        <f t="shared" si="1"/>
        <v>0.003812159045419296</v>
      </c>
      <c r="I20" s="144">
        <v>636</v>
      </c>
      <c r="J20" s="142">
        <v>525</v>
      </c>
      <c r="K20" s="143">
        <v>4</v>
      </c>
      <c r="L20" s="142"/>
      <c r="M20" s="150">
        <f t="shared" si="2"/>
        <v>1165</v>
      </c>
      <c r="N20" s="147">
        <f>IF(ISERROR(G20/M20-1),"         /0",(G20/M20-1))</f>
        <v>0.9536480686695279</v>
      </c>
      <c r="O20" s="146">
        <v>4537</v>
      </c>
      <c r="P20" s="142">
        <v>4276</v>
      </c>
      <c r="Q20" s="143">
        <v>1</v>
      </c>
      <c r="R20" s="142">
        <v>8</v>
      </c>
      <c r="S20" s="141">
        <f>SUM(O20:R20)</f>
        <v>8822</v>
      </c>
      <c r="T20" s="145">
        <f t="shared" si="5"/>
        <v>0.004883865638888458</v>
      </c>
      <c r="U20" s="144">
        <v>2303</v>
      </c>
      <c r="V20" s="142">
        <v>1918</v>
      </c>
      <c r="W20" s="143">
        <v>9</v>
      </c>
      <c r="X20" s="142">
        <v>6</v>
      </c>
      <c r="Y20" s="141">
        <f>SUM(U20:X20)</f>
        <v>4236</v>
      </c>
      <c r="Z20" s="140">
        <f>IF(ISERROR(S20/Y20-1),"         /0",IF(S20/Y20&gt;5,"  *  ",(S20/Y20-1)))</f>
        <v>1.082625118035883</v>
      </c>
    </row>
    <row r="21" spans="1:26" ht="21" customHeight="1">
      <c r="A21" s="148" t="s">
        <v>351</v>
      </c>
      <c r="B21" s="376" t="s">
        <v>352</v>
      </c>
      <c r="C21" s="146">
        <v>653</v>
      </c>
      <c r="D21" s="142">
        <v>589</v>
      </c>
      <c r="E21" s="143">
        <v>4</v>
      </c>
      <c r="F21" s="142">
        <v>0</v>
      </c>
      <c r="G21" s="141">
        <f>SUM(C21:F21)</f>
        <v>1246</v>
      </c>
      <c r="H21" s="145">
        <f t="shared" si="1"/>
        <v>0.0020869728341794563</v>
      </c>
      <c r="I21" s="144">
        <v>666</v>
      </c>
      <c r="J21" s="142">
        <v>508</v>
      </c>
      <c r="K21" s="143">
        <v>13</v>
      </c>
      <c r="L21" s="142"/>
      <c r="M21" s="150">
        <f t="shared" si="2"/>
        <v>1187</v>
      </c>
      <c r="N21" s="147">
        <f>IF(ISERROR(G21/M21-1),"         /0",(G21/M21-1))</f>
        <v>0.049705139005897125</v>
      </c>
      <c r="O21" s="146">
        <v>1968</v>
      </c>
      <c r="P21" s="142">
        <v>1977</v>
      </c>
      <c r="Q21" s="143">
        <v>16</v>
      </c>
      <c r="R21" s="142">
        <v>1</v>
      </c>
      <c r="S21" s="141">
        <f>SUM(O21:R21)</f>
        <v>3962</v>
      </c>
      <c r="T21" s="145">
        <f t="shared" si="5"/>
        <v>0.0021933660917338553</v>
      </c>
      <c r="U21" s="144">
        <v>1946</v>
      </c>
      <c r="V21" s="142">
        <v>1291</v>
      </c>
      <c r="W21" s="143">
        <v>52</v>
      </c>
      <c r="X21" s="142">
        <v>6</v>
      </c>
      <c r="Y21" s="141">
        <f>SUM(U21:X21)</f>
        <v>3295</v>
      </c>
      <c r="Z21" s="140">
        <f>IF(ISERROR(S21/Y21-1),"         /0",IF(S21/Y21&gt;5,"  *  ",(S21/Y21-1)))</f>
        <v>0.20242792109256458</v>
      </c>
    </row>
    <row r="22" spans="1:26" ht="21" customHeight="1">
      <c r="A22" s="148" t="s">
        <v>370</v>
      </c>
      <c r="B22" s="376" t="s">
        <v>371</v>
      </c>
      <c r="C22" s="146">
        <v>543</v>
      </c>
      <c r="D22" s="142">
        <v>386</v>
      </c>
      <c r="E22" s="143">
        <v>0</v>
      </c>
      <c r="F22" s="142">
        <v>2</v>
      </c>
      <c r="G22" s="141">
        <f>SUM(C22:F22)</f>
        <v>931</v>
      </c>
      <c r="H22" s="145">
        <f t="shared" si="1"/>
        <v>0.001559367342392515</v>
      </c>
      <c r="I22" s="144">
        <v>588</v>
      </c>
      <c r="J22" s="142">
        <v>367</v>
      </c>
      <c r="K22" s="143"/>
      <c r="L22" s="142"/>
      <c r="M22" s="150">
        <f t="shared" si="2"/>
        <v>955</v>
      </c>
      <c r="N22" s="147">
        <f>IF(ISERROR(G22/M22-1),"         /0",(G22/M22-1))</f>
        <v>-0.025130890052356025</v>
      </c>
      <c r="O22" s="146">
        <v>1878</v>
      </c>
      <c r="P22" s="142">
        <v>1131</v>
      </c>
      <c r="Q22" s="143">
        <v>1</v>
      </c>
      <c r="R22" s="142">
        <v>7</v>
      </c>
      <c r="S22" s="141">
        <f>SUM(O22:R22)</f>
        <v>3017</v>
      </c>
      <c r="T22" s="145">
        <f t="shared" si="5"/>
        <v>0.0016702134020093492</v>
      </c>
      <c r="U22" s="144">
        <v>2317</v>
      </c>
      <c r="V22" s="142">
        <v>1046</v>
      </c>
      <c r="W22" s="143">
        <v>16</v>
      </c>
      <c r="X22" s="142"/>
      <c r="Y22" s="141">
        <f>SUM(U22:X22)</f>
        <v>3379</v>
      </c>
      <c r="Z22" s="140">
        <f>IF(ISERROR(S22/Y22-1),"         /0",IF(S22/Y22&gt;5,"  *  ",(S22/Y22-1)))</f>
        <v>-0.10713228765907068</v>
      </c>
    </row>
    <row r="23" spans="1:26" ht="21" customHeight="1" thickBot="1">
      <c r="A23" s="139" t="s">
        <v>56</v>
      </c>
      <c r="B23" s="377"/>
      <c r="C23" s="137">
        <v>1333</v>
      </c>
      <c r="D23" s="133">
        <v>1161</v>
      </c>
      <c r="E23" s="134">
        <v>88</v>
      </c>
      <c r="F23" s="133">
        <v>10</v>
      </c>
      <c r="G23" s="132">
        <f>SUM(C23:F23)</f>
        <v>2592</v>
      </c>
      <c r="H23" s="136">
        <f t="shared" si="1"/>
        <v>0.004341439475275401</v>
      </c>
      <c r="I23" s="135">
        <v>1452</v>
      </c>
      <c r="J23" s="133">
        <v>969</v>
      </c>
      <c r="K23" s="134">
        <v>43</v>
      </c>
      <c r="L23" s="133">
        <v>34</v>
      </c>
      <c r="M23" s="446">
        <f t="shared" si="2"/>
        <v>2498</v>
      </c>
      <c r="N23" s="138">
        <f>IF(ISERROR(G23/M23-1),"         /0",(G23/M23-1))</f>
        <v>0.0376301040832665</v>
      </c>
      <c r="O23" s="137">
        <v>4778</v>
      </c>
      <c r="P23" s="133">
        <v>3702</v>
      </c>
      <c r="Q23" s="134">
        <v>217</v>
      </c>
      <c r="R23" s="133">
        <v>85</v>
      </c>
      <c r="S23" s="132">
        <f>SUM(O23:R23)</f>
        <v>8782</v>
      </c>
      <c r="T23" s="136">
        <f t="shared" si="5"/>
        <v>0.004861721609693771</v>
      </c>
      <c r="U23" s="135">
        <v>4112</v>
      </c>
      <c r="V23" s="133">
        <v>2603</v>
      </c>
      <c r="W23" s="134">
        <v>316</v>
      </c>
      <c r="X23" s="133">
        <v>243</v>
      </c>
      <c r="Y23" s="132">
        <f>SUM(U23:X23)</f>
        <v>7274</v>
      </c>
      <c r="Z23" s="131">
        <f>IF(ISERROR(S23/Y23-1),"         /0",IF(S23/Y23&gt;5,"  *  ",(S23/Y23-1)))</f>
        <v>0.20731372009898275</v>
      </c>
    </row>
    <row r="24" spans="1:2" ht="16.5" thickTop="1">
      <c r="A24" s="130" t="s">
        <v>43</v>
      </c>
      <c r="B24" s="130"/>
    </row>
    <row r="25" spans="1:2" ht="15.75">
      <c r="A25" s="130" t="s">
        <v>42</v>
      </c>
      <c r="B25" s="130"/>
    </row>
    <row r="26" spans="1:3" ht="14.25">
      <c r="A26" s="378" t="s">
        <v>123</v>
      </c>
      <c r="B26" s="379"/>
      <c r="C26" s="379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4:Z65536 N24:N65536 Z4 N4 N6 Z6">
    <cfRule type="cellIs" priority="6" dxfId="80" operator="lessThan" stopIfTrue="1">
      <formula>0</formula>
    </cfRule>
  </conditionalFormatting>
  <conditionalFormatting sqref="N10:N23 Z10:Z23">
    <cfRule type="cellIs" priority="7" dxfId="80" operator="lessThan" stopIfTrue="1">
      <formula>0</formula>
    </cfRule>
    <cfRule type="cellIs" priority="8" dxfId="82" operator="greaterThanOrEqual" stopIfTrue="1">
      <formula>0</formula>
    </cfRule>
  </conditionalFormatting>
  <conditionalFormatting sqref="N7:N9 Z7:Z9">
    <cfRule type="cellIs" priority="3" dxfId="80" operator="lessThan" stopIfTrue="1">
      <formula>0</formula>
    </cfRule>
  </conditionalFormatting>
  <conditionalFormatting sqref="H7:H9">
    <cfRule type="cellIs" priority="2" dxfId="80" operator="lessThan" stopIfTrue="1">
      <formula>0</formula>
    </cfRule>
  </conditionalFormatting>
  <conditionalFormatting sqref="T7:T9">
    <cfRule type="cellIs" priority="1" dxfId="80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4"/>
  <sheetViews>
    <sheetView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362" customWidth="1"/>
  </cols>
  <sheetData>
    <row r="1" spans="1:8" ht="13.5" thickBot="1">
      <c r="A1" s="361"/>
      <c r="B1" s="361"/>
      <c r="C1" s="361"/>
      <c r="D1" s="361"/>
      <c r="E1" s="361"/>
      <c r="F1" s="361"/>
      <c r="G1" s="361"/>
      <c r="H1" s="361"/>
    </row>
    <row r="2" spans="1:14" ht="31.5" thickBot="1" thickTop="1">
      <c r="A2" s="363" t="s">
        <v>438</v>
      </c>
      <c r="B2" s="364"/>
      <c r="M2" s="489" t="s">
        <v>28</v>
      </c>
      <c r="N2" s="490"/>
    </row>
    <row r="3" spans="1:2" ht="25.5" thickTop="1">
      <c r="A3" s="365" t="s">
        <v>38</v>
      </c>
      <c r="B3" s="366"/>
    </row>
    <row r="9" spans="1:14" ht="26.25">
      <c r="A9" s="382" t="s">
        <v>110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</row>
    <row r="10" spans="1:14" ht="15.75">
      <c r="A10" s="368"/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</row>
    <row r="11" ht="15">
      <c r="A11" s="381" t="s">
        <v>133</v>
      </c>
    </row>
    <row r="12" ht="15">
      <c r="A12" s="381" t="s">
        <v>134</v>
      </c>
    </row>
    <row r="13" ht="15">
      <c r="A13" s="381" t="s">
        <v>135</v>
      </c>
    </row>
    <row r="15" ht="15">
      <c r="A15" s="381" t="s">
        <v>148</v>
      </c>
    </row>
    <row r="17" ht="15">
      <c r="A17" s="381" t="s">
        <v>145</v>
      </c>
    </row>
    <row r="18" ht="15">
      <c r="A18" s="381" t="s">
        <v>144</v>
      </c>
    </row>
    <row r="19" ht="15">
      <c r="A19" s="381"/>
    </row>
    <row r="20" ht="15">
      <c r="A20" s="381" t="s">
        <v>439</v>
      </c>
    </row>
    <row r="21" ht="15">
      <c r="A21" s="381" t="s">
        <v>468</v>
      </c>
    </row>
    <row r="22" ht="15">
      <c r="A22" s="381"/>
    </row>
    <row r="23" ht="15">
      <c r="A23" s="381" t="s">
        <v>469</v>
      </c>
    </row>
    <row r="24" ht="15">
      <c r="A24" s="381"/>
    </row>
    <row r="25" ht="26.25">
      <c r="A25" s="382" t="s">
        <v>132</v>
      </c>
    </row>
    <row r="28" ht="22.5">
      <c r="A28" s="370" t="s">
        <v>111</v>
      </c>
    </row>
    <row r="30" ht="15.75">
      <c r="A30" s="369" t="s">
        <v>112</v>
      </c>
    </row>
    <row r="31" ht="15.75">
      <c r="A31" s="369"/>
    </row>
    <row r="32" ht="22.5">
      <c r="A32" s="370" t="s">
        <v>113</v>
      </c>
    </row>
    <row r="33" ht="15.75">
      <c r="A33" s="369" t="s">
        <v>114</v>
      </c>
    </row>
    <row r="34" ht="15.75">
      <c r="A34" s="369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C1">
      <selection activeCell="Y1" sqref="Y1:Z1"/>
    </sheetView>
  </sheetViews>
  <sheetFormatPr defaultColWidth="8.00390625" defaultRowHeight="15"/>
  <cols>
    <col min="1" max="1" width="23.421875" style="129" customWidth="1"/>
    <col min="2" max="2" width="35.421875" style="129" customWidth="1"/>
    <col min="3" max="3" width="9.8515625" style="129" customWidth="1"/>
    <col min="4" max="4" width="12.421875" style="129" bestFit="1" customWidth="1"/>
    <col min="5" max="5" width="8.57421875" style="129" bestFit="1" customWidth="1"/>
    <col min="6" max="6" width="10.57421875" style="129" bestFit="1" customWidth="1"/>
    <col min="7" max="7" width="9.00390625" style="129" customWidth="1"/>
    <col min="8" max="8" width="10.7109375" style="129" customWidth="1"/>
    <col min="9" max="9" width="9.57421875" style="129" customWidth="1"/>
    <col min="10" max="10" width="11.57421875" style="129" bestFit="1" customWidth="1"/>
    <col min="11" max="11" width="9.00390625" style="129" bestFit="1" customWidth="1"/>
    <col min="12" max="12" width="10.57421875" style="129" bestFit="1" customWidth="1"/>
    <col min="13" max="13" width="11.57421875" style="129" bestFit="1" customWidth="1"/>
    <col min="14" max="14" width="9.421875" style="129" customWidth="1"/>
    <col min="15" max="15" width="9.57421875" style="129" bestFit="1" customWidth="1"/>
    <col min="16" max="16" width="11.140625" style="129" customWidth="1"/>
    <col min="17" max="17" width="9.421875" style="129" customWidth="1"/>
    <col min="18" max="18" width="10.57421875" style="129" bestFit="1" customWidth="1"/>
    <col min="19" max="19" width="9.57421875" style="129" customWidth="1"/>
    <col min="20" max="20" width="10.140625" style="129" customWidth="1"/>
    <col min="21" max="21" width="9.421875" style="129" customWidth="1"/>
    <col min="22" max="22" width="10.421875" style="129" customWidth="1"/>
    <col min="23" max="23" width="9.421875" style="129" customWidth="1"/>
    <col min="24" max="24" width="10.28125" style="129" customWidth="1"/>
    <col min="25" max="25" width="10.7109375" style="129" customWidth="1"/>
    <col min="26" max="26" width="9.8515625" style="129" bestFit="1" customWidth="1"/>
    <col min="27" max="16384" width="8.00390625" style="129" customWidth="1"/>
  </cols>
  <sheetData>
    <row r="1" spans="25:26" ht="18.75" thickBot="1">
      <c r="Y1" s="556" t="s">
        <v>28</v>
      </c>
      <c r="Z1" s="557"/>
    </row>
    <row r="2" ht="5.25" customHeight="1" thickBot="1"/>
    <row r="3" spans="1:26" ht="24.75" customHeight="1" thickTop="1">
      <c r="A3" s="558" t="s">
        <v>127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60"/>
    </row>
    <row r="4" spans="1:26" ht="21" customHeight="1" thickBot="1">
      <c r="A4" s="572" t="s">
        <v>45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4"/>
    </row>
    <row r="5" spans="1:26" s="175" customFormat="1" ht="19.5" customHeight="1" thickBot="1" thickTop="1">
      <c r="A5" s="641" t="s">
        <v>121</v>
      </c>
      <c r="B5" s="641" t="s">
        <v>122</v>
      </c>
      <c r="C5" s="650" t="s">
        <v>36</v>
      </c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2"/>
      <c r="O5" s="653" t="s">
        <v>35</v>
      </c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</row>
    <row r="6" spans="1:26" s="174" customFormat="1" ht="26.25" customHeight="1" thickBot="1">
      <c r="A6" s="642"/>
      <c r="B6" s="642"/>
      <c r="C6" s="654" t="s">
        <v>444</v>
      </c>
      <c r="D6" s="655"/>
      <c r="E6" s="655"/>
      <c r="F6" s="655"/>
      <c r="G6" s="656"/>
      <c r="H6" s="657" t="s">
        <v>34</v>
      </c>
      <c r="I6" s="654" t="s">
        <v>445</v>
      </c>
      <c r="J6" s="655"/>
      <c r="K6" s="655"/>
      <c r="L6" s="655"/>
      <c r="M6" s="656"/>
      <c r="N6" s="657" t="s">
        <v>33</v>
      </c>
      <c r="O6" s="661" t="s">
        <v>446</v>
      </c>
      <c r="P6" s="655"/>
      <c r="Q6" s="655"/>
      <c r="R6" s="655"/>
      <c r="S6" s="656"/>
      <c r="T6" s="657" t="s">
        <v>34</v>
      </c>
      <c r="U6" s="661" t="s">
        <v>447</v>
      </c>
      <c r="V6" s="655"/>
      <c r="W6" s="655"/>
      <c r="X6" s="655"/>
      <c r="Y6" s="656"/>
      <c r="Z6" s="657" t="s">
        <v>33</v>
      </c>
    </row>
    <row r="7" spans="1:26" s="169" customFormat="1" ht="26.25" customHeight="1">
      <c r="A7" s="643"/>
      <c r="B7" s="643"/>
      <c r="C7" s="555" t="s">
        <v>22</v>
      </c>
      <c r="D7" s="571"/>
      <c r="E7" s="550" t="s">
        <v>21</v>
      </c>
      <c r="F7" s="571"/>
      <c r="G7" s="552" t="s">
        <v>17</v>
      </c>
      <c r="H7" s="566"/>
      <c r="I7" s="660" t="s">
        <v>22</v>
      </c>
      <c r="J7" s="571"/>
      <c r="K7" s="550" t="s">
        <v>21</v>
      </c>
      <c r="L7" s="571"/>
      <c r="M7" s="552" t="s">
        <v>17</v>
      </c>
      <c r="N7" s="566"/>
      <c r="O7" s="660" t="s">
        <v>22</v>
      </c>
      <c r="P7" s="571"/>
      <c r="Q7" s="550" t="s">
        <v>21</v>
      </c>
      <c r="R7" s="571"/>
      <c r="S7" s="552" t="s">
        <v>17</v>
      </c>
      <c r="T7" s="566"/>
      <c r="U7" s="660" t="s">
        <v>22</v>
      </c>
      <c r="V7" s="571"/>
      <c r="W7" s="550" t="s">
        <v>21</v>
      </c>
      <c r="X7" s="571"/>
      <c r="Y7" s="552" t="s">
        <v>17</v>
      </c>
      <c r="Z7" s="566"/>
    </row>
    <row r="8" spans="1:26" s="169" customFormat="1" ht="19.5" customHeight="1" thickBot="1">
      <c r="A8" s="644"/>
      <c r="B8" s="644"/>
      <c r="C8" s="172" t="s">
        <v>31</v>
      </c>
      <c r="D8" s="170" t="s">
        <v>30</v>
      </c>
      <c r="E8" s="171" t="s">
        <v>31</v>
      </c>
      <c r="F8" s="380" t="s">
        <v>30</v>
      </c>
      <c r="G8" s="659"/>
      <c r="H8" s="658"/>
      <c r="I8" s="172" t="s">
        <v>31</v>
      </c>
      <c r="J8" s="170" t="s">
        <v>30</v>
      </c>
      <c r="K8" s="171" t="s">
        <v>31</v>
      </c>
      <c r="L8" s="380" t="s">
        <v>30</v>
      </c>
      <c r="M8" s="659"/>
      <c r="N8" s="658"/>
      <c r="O8" s="172" t="s">
        <v>31</v>
      </c>
      <c r="P8" s="170" t="s">
        <v>30</v>
      </c>
      <c r="Q8" s="171" t="s">
        <v>31</v>
      </c>
      <c r="R8" s="380" t="s">
        <v>30</v>
      </c>
      <c r="S8" s="659"/>
      <c r="T8" s="658"/>
      <c r="U8" s="172" t="s">
        <v>31</v>
      </c>
      <c r="V8" s="170" t="s">
        <v>30</v>
      </c>
      <c r="W8" s="171" t="s">
        <v>31</v>
      </c>
      <c r="X8" s="380" t="s">
        <v>30</v>
      </c>
      <c r="Y8" s="659"/>
      <c r="Z8" s="658"/>
    </row>
    <row r="9" spans="1:26" s="158" customFormat="1" ht="18" customHeight="1" thickBot="1" thickTop="1">
      <c r="A9" s="168" t="s">
        <v>24</v>
      </c>
      <c r="B9" s="374"/>
      <c r="C9" s="167">
        <f>SUM(C10:C14)</f>
        <v>25006.329999999998</v>
      </c>
      <c r="D9" s="161">
        <f>SUM(D10:D14)</f>
        <v>18303.338000000003</v>
      </c>
      <c r="E9" s="162">
        <f>SUM(E10:E14)</f>
        <v>2637.6810000000005</v>
      </c>
      <c r="F9" s="161">
        <f>SUM(F10:F14)</f>
        <v>1962.8159999999998</v>
      </c>
      <c r="G9" s="160">
        <f aca="true" t="shared" si="0" ref="G9:G14">SUM(C9:F9)</f>
        <v>47910.165</v>
      </c>
      <c r="H9" s="164">
        <f aca="true" t="shared" si="1" ref="H9:H14">G9/$G$9</f>
        <v>1</v>
      </c>
      <c r="I9" s="163">
        <f>SUM(I10:I14)</f>
        <v>23566.403000000002</v>
      </c>
      <c r="J9" s="161">
        <f>SUM(J10:J14)</f>
        <v>16399.866000000005</v>
      </c>
      <c r="K9" s="162">
        <f>SUM(K10:K14)</f>
        <v>3112.6450000000004</v>
      </c>
      <c r="L9" s="161">
        <f>SUM(L10:L14)</f>
        <v>1787.944</v>
      </c>
      <c r="M9" s="160">
        <f aca="true" t="shared" si="2" ref="M9:M14">SUM(I9:L9)</f>
        <v>44866.85800000001</v>
      </c>
      <c r="N9" s="166">
        <f>IF(ISERROR(G9/M9-1),"         /0",(G9/M9-1))</f>
        <v>0.06782973302922146</v>
      </c>
      <c r="O9" s="165">
        <f>SUM(O10:O14)</f>
        <v>76691.719</v>
      </c>
      <c r="P9" s="161">
        <f>SUM(P10:P14)</f>
        <v>48392.234</v>
      </c>
      <c r="Q9" s="162">
        <f>SUM(Q10:Q14)</f>
        <v>7088.337</v>
      </c>
      <c r="R9" s="161">
        <f>SUM(R10:R14)</f>
        <v>4245.061</v>
      </c>
      <c r="S9" s="160">
        <f aca="true" t="shared" si="3" ref="S9:S14">SUM(O9:R9)</f>
        <v>136417.351</v>
      </c>
      <c r="T9" s="164">
        <f aca="true" t="shared" si="4" ref="T9:T14">S9/$S$9</f>
        <v>1</v>
      </c>
      <c r="U9" s="163">
        <f>SUM(U10:U14)</f>
        <v>70624.86900000002</v>
      </c>
      <c r="V9" s="161">
        <f>SUM(V10:V14)</f>
        <v>45794.099999999984</v>
      </c>
      <c r="W9" s="162">
        <f>SUM(W10:W14)</f>
        <v>11849.322000000002</v>
      </c>
      <c r="X9" s="161">
        <f>SUM(X10:X14)</f>
        <v>6286.789000000001</v>
      </c>
      <c r="Y9" s="160">
        <f aca="true" t="shared" si="5" ref="Y9:Y14">SUM(U9:X9)</f>
        <v>134555.08000000002</v>
      </c>
      <c r="Z9" s="159">
        <f>IF(ISERROR(S9/Y9-1),"         /0",(S9/Y9-1))</f>
        <v>0.013840213242041655</v>
      </c>
    </row>
    <row r="10" spans="1:26" ht="19.5" customHeight="1" thickTop="1">
      <c r="A10" s="157" t="s">
        <v>337</v>
      </c>
      <c r="B10" s="375" t="s">
        <v>338</v>
      </c>
      <c r="C10" s="155">
        <v>20503.900999999998</v>
      </c>
      <c r="D10" s="151">
        <v>15777.829</v>
      </c>
      <c r="E10" s="152">
        <v>2026.471</v>
      </c>
      <c r="F10" s="151">
        <v>1715.6219999999998</v>
      </c>
      <c r="G10" s="150">
        <f t="shared" si="0"/>
        <v>40023.823</v>
      </c>
      <c r="H10" s="154">
        <f t="shared" si="1"/>
        <v>0.8353931362999897</v>
      </c>
      <c r="I10" s="153">
        <v>19274.068000000003</v>
      </c>
      <c r="J10" s="151">
        <v>14033.266000000007</v>
      </c>
      <c r="K10" s="152">
        <v>2455.2190000000005</v>
      </c>
      <c r="L10" s="151">
        <v>1649.992</v>
      </c>
      <c r="M10" s="150">
        <f t="shared" si="2"/>
        <v>37412.545000000006</v>
      </c>
      <c r="N10" s="156">
        <f>IF(ISERROR(G10/M10-1),"         /0",(G10/M10-1))</f>
        <v>0.0697968555734445</v>
      </c>
      <c r="O10" s="155">
        <v>63433.879</v>
      </c>
      <c r="P10" s="151">
        <v>40791.247</v>
      </c>
      <c r="Q10" s="152">
        <v>5019.29</v>
      </c>
      <c r="R10" s="151">
        <v>3460.071</v>
      </c>
      <c r="S10" s="150">
        <f t="shared" si="3"/>
        <v>112704.487</v>
      </c>
      <c r="T10" s="154">
        <f t="shared" si="4"/>
        <v>0.8261741352828351</v>
      </c>
      <c r="U10" s="153">
        <v>59102.60500000002</v>
      </c>
      <c r="V10" s="151">
        <v>39114.56499999998</v>
      </c>
      <c r="W10" s="152">
        <v>9153.24</v>
      </c>
      <c r="X10" s="151">
        <v>5777.946000000001</v>
      </c>
      <c r="Y10" s="150">
        <f t="shared" si="5"/>
        <v>113148.356</v>
      </c>
      <c r="Z10" s="149">
        <f>IF(ISERROR(S10/Y10-1),"         /0",IF(S10/Y10&gt;5,"  *  ",(S10/Y10-1)))</f>
        <v>-0.003922893939351635</v>
      </c>
    </row>
    <row r="11" spans="1:26" ht="19.5" customHeight="1">
      <c r="A11" s="148" t="s">
        <v>339</v>
      </c>
      <c r="B11" s="376" t="s">
        <v>340</v>
      </c>
      <c r="C11" s="146">
        <v>4080.6469999999995</v>
      </c>
      <c r="D11" s="142">
        <v>1110.8359999999998</v>
      </c>
      <c r="E11" s="143">
        <v>556.11</v>
      </c>
      <c r="F11" s="142">
        <v>204.64299999999997</v>
      </c>
      <c r="G11" s="141">
        <f t="shared" si="0"/>
        <v>5952.235999999999</v>
      </c>
      <c r="H11" s="145">
        <f t="shared" si="1"/>
        <v>0.12423743479071714</v>
      </c>
      <c r="I11" s="144">
        <v>3790.6479999999992</v>
      </c>
      <c r="J11" s="142">
        <v>1160.2489999999998</v>
      </c>
      <c r="K11" s="143">
        <v>654.796</v>
      </c>
      <c r="L11" s="142">
        <v>137.243</v>
      </c>
      <c r="M11" s="141">
        <f t="shared" si="2"/>
        <v>5742.936</v>
      </c>
      <c r="N11" s="147">
        <f>IF(ISERROR(G11/M11-1),"         /0",(G11/M11-1))</f>
        <v>0.03644477319614903</v>
      </c>
      <c r="O11" s="146">
        <v>12303.865999999996</v>
      </c>
      <c r="P11" s="142">
        <v>3817.8820000000005</v>
      </c>
      <c r="Q11" s="143">
        <v>1961.5460000000003</v>
      </c>
      <c r="R11" s="142">
        <v>655.572</v>
      </c>
      <c r="S11" s="141">
        <f t="shared" si="3"/>
        <v>18738.865999999995</v>
      </c>
      <c r="T11" s="145">
        <f t="shared" si="4"/>
        <v>0.13736424188445057</v>
      </c>
      <c r="U11" s="144">
        <v>10288.981000000002</v>
      </c>
      <c r="V11" s="142">
        <v>3188.0010000000007</v>
      </c>
      <c r="W11" s="143">
        <v>2693.299</v>
      </c>
      <c r="X11" s="142">
        <v>507.96500000000003</v>
      </c>
      <c r="Y11" s="141">
        <f t="shared" si="5"/>
        <v>16678.246000000003</v>
      </c>
      <c r="Z11" s="140">
        <f>IF(ISERROR(S11/Y11-1),"         /0",IF(S11/Y11&gt;5,"  *  ",(S11/Y11-1)))</f>
        <v>0.12355136145611434</v>
      </c>
    </row>
    <row r="12" spans="1:26" ht="19.5" customHeight="1">
      <c r="A12" s="148" t="s">
        <v>341</v>
      </c>
      <c r="B12" s="376" t="s">
        <v>342</v>
      </c>
      <c r="C12" s="146">
        <v>224.471</v>
      </c>
      <c r="D12" s="142">
        <v>696.425</v>
      </c>
      <c r="E12" s="143">
        <v>3.3</v>
      </c>
      <c r="F12" s="142">
        <v>0</v>
      </c>
      <c r="G12" s="141">
        <f t="shared" si="0"/>
        <v>924.1959999999999</v>
      </c>
      <c r="H12" s="145">
        <f t="shared" si="1"/>
        <v>0.019290186122297843</v>
      </c>
      <c r="I12" s="144">
        <v>350.83799999999997</v>
      </c>
      <c r="J12" s="142">
        <v>663.514</v>
      </c>
      <c r="K12" s="143">
        <v>0.04</v>
      </c>
      <c r="L12" s="142">
        <v>0</v>
      </c>
      <c r="M12" s="141">
        <f t="shared" si="2"/>
        <v>1014.3919999999999</v>
      </c>
      <c r="N12" s="147">
        <f>IF(ISERROR(G12/M12-1),"         /0",(G12/M12-1))</f>
        <v>-0.08891631637473485</v>
      </c>
      <c r="O12" s="146">
        <v>568.7389999999999</v>
      </c>
      <c r="P12" s="142">
        <v>1922.352</v>
      </c>
      <c r="Q12" s="143">
        <v>3.3</v>
      </c>
      <c r="R12" s="142">
        <v>50.477</v>
      </c>
      <c r="S12" s="141">
        <f t="shared" si="3"/>
        <v>2544.868</v>
      </c>
      <c r="T12" s="145">
        <f t="shared" si="4"/>
        <v>0.018655016985339352</v>
      </c>
      <c r="U12" s="144">
        <v>911.4390000000001</v>
      </c>
      <c r="V12" s="142">
        <v>2015.5849999999998</v>
      </c>
      <c r="W12" s="143">
        <v>0.04</v>
      </c>
      <c r="X12" s="142">
        <v>0</v>
      </c>
      <c r="Y12" s="141">
        <f t="shared" si="5"/>
        <v>2927.064</v>
      </c>
      <c r="Z12" s="140">
        <f>IF(ISERROR(S12/Y12-1),"         /0",IF(S12/Y12&gt;5,"  *  ",(S12/Y12-1)))</f>
        <v>-0.13057316136579178</v>
      </c>
    </row>
    <row r="13" spans="1:26" ht="19.5" customHeight="1">
      <c r="A13" s="148" t="s">
        <v>345</v>
      </c>
      <c r="B13" s="376" t="s">
        <v>346</v>
      </c>
      <c r="C13" s="146">
        <v>128.37</v>
      </c>
      <c r="D13" s="142">
        <v>706.061</v>
      </c>
      <c r="E13" s="143">
        <v>0</v>
      </c>
      <c r="F13" s="142">
        <v>0</v>
      </c>
      <c r="G13" s="141">
        <f t="shared" si="0"/>
        <v>834.431</v>
      </c>
      <c r="H13" s="145">
        <f t="shared" si="1"/>
        <v>0.017416575376018848</v>
      </c>
      <c r="I13" s="144">
        <v>134.53900000000002</v>
      </c>
      <c r="J13" s="142">
        <v>517.8879999999999</v>
      </c>
      <c r="K13" s="143">
        <v>0</v>
      </c>
      <c r="L13" s="142">
        <v>0</v>
      </c>
      <c r="M13" s="141">
        <f t="shared" si="2"/>
        <v>652.4269999999999</v>
      </c>
      <c r="N13" s="147">
        <f>IF(ISERROR(G13/M13-1),"         /0",(G13/M13-1))</f>
        <v>0.27896454315961816</v>
      </c>
      <c r="O13" s="146">
        <v>285.073</v>
      </c>
      <c r="P13" s="142">
        <v>1811.3030000000003</v>
      </c>
      <c r="Q13" s="143">
        <v>0</v>
      </c>
      <c r="R13" s="142">
        <v>0</v>
      </c>
      <c r="S13" s="141">
        <f t="shared" si="3"/>
        <v>2096.376</v>
      </c>
      <c r="T13" s="145">
        <f t="shared" si="4"/>
        <v>0.0153673706799951</v>
      </c>
      <c r="U13" s="144">
        <v>275.80199999999996</v>
      </c>
      <c r="V13" s="142">
        <v>1345.8439999999998</v>
      </c>
      <c r="W13" s="143">
        <v>0</v>
      </c>
      <c r="X13" s="142">
        <v>0</v>
      </c>
      <c r="Y13" s="141">
        <f t="shared" si="5"/>
        <v>1621.6459999999997</v>
      </c>
      <c r="Z13" s="140">
        <f>IF(ISERROR(S13/Y13-1),"         /0",IF(S13/Y13&gt;5,"  *  ",(S13/Y13-1)))</f>
        <v>0.29274576572198896</v>
      </c>
    </row>
    <row r="14" spans="1:26" ht="19.5" customHeight="1" thickBot="1">
      <c r="A14" s="139" t="s">
        <v>56</v>
      </c>
      <c r="B14" s="377"/>
      <c r="C14" s="137">
        <v>68.941</v>
      </c>
      <c r="D14" s="133">
        <v>12.186999999999998</v>
      </c>
      <c r="E14" s="134">
        <v>51.800000000000004</v>
      </c>
      <c r="F14" s="133">
        <v>42.550999999999995</v>
      </c>
      <c r="G14" s="132">
        <f t="shared" si="0"/>
        <v>175.47899999999998</v>
      </c>
      <c r="H14" s="136">
        <f t="shared" si="1"/>
        <v>0.003662667410976355</v>
      </c>
      <c r="I14" s="135">
        <v>16.310000000000002</v>
      </c>
      <c r="J14" s="133">
        <v>24.948999999999998</v>
      </c>
      <c r="K14" s="134">
        <v>2.5900000000000003</v>
      </c>
      <c r="L14" s="133">
        <v>0.7090000000000001</v>
      </c>
      <c r="M14" s="132">
        <f t="shared" si="2"/>
        <v>44.55800000000001</v>
      </c>
      <c r="N14" s="138" t="s">
        <v>50</v>
      </c>
      <c r="O14" s="137">
        <v>100.16199999999999</v>
      </c>
      <c r="P14" s="133">
        <v>49.45</v>
      </c>
      <c r="Q14" s="134">
        <v>104.20099999999998</v>
      </c>
      <c r="R14" s="133">
        <v>78.94099999999997</v>
      </c>
      <c r="S14" s="132">
        <f t="shared" si="3"/>
        <v>332.75399999999996</v>
      </c>
      <c r="T14" s="136">
        <f t="shared" si="4"/>
        <v>0.0024392351673798445</v>
      </c>
      <c r="U14" s="135">
        <v>46.042</v>
      </c>
      <c r="V14" s="133">
        <v>130.10500000000002</v>
      </c>
      <c r="W14" s="134">
        <v>2.743</v>
      </c>
      <c r="X14" s="133">
        <v>0.8780000000000001</v>
      </c>
      <c r="Y14" s="132">
        <f t="shared" si="5"/>
        <v>179.76800000000003</v>
      </c>
      <c r="Z14" s="131">
        <f>IF(ISERROR(S14/Y14-1),"         /0",IF(S14/Y14&gt;5,"  *  ",(S14/Y14-1)))</f>
        <v>0.8510190912731961</v>
      </c>
    </row>
    <row r="15" spans="1:2" ht="16.5" thickTop="1">
      <c r="A15" s="130" t="s">
        <v>43</v>
      </c>
      <c r="B15" s="130"/>
    </row>
    <row r="16" spans="1:2" ht="15.75">
      <c r="A16" s="130" t="s">
        <v>42</v>
      </c>
      <c r="B16" s="130"/>
    </row>
    <row r="17" spans="1:3" ht="14.25">
      <c r="A17" s="378" t="s">
        <v>125</v>
      </c>
      <c r="B17" s="379"/>
      <c r="C17" s="379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80" operator="lessThan" stopIfTrue="1">
      <formula>0</formula>
    </cfRule>
  </conditionalFormatting>
  <conditionalFormatting sqref="N9:N14 Z9:Z14">
    <cfRule type="cellIs" priority="13" dxfId="80" operator="lessThan" stopIfTrue="1">
      <formula>0</formula>
    </cfRule>
    <cfRule type="cellIs" priority="14" dxfId="82" operator="greaterThanOrEqual" stopIfTrue="1">
      <formula>0</formula>
    </cfRule>
  </conditionalFormatting>
  <conditionalFormatting sqref="N5:N8 Z5:Z8">
    <cfRule type="cellIs" priority="3" dxfId="80" operator="lessThan" stopIfTrue="1">
      <formula>0</formula>
    </cfRule>
  </conditionalFormatting>
  <conditionalFormatting sqref="H6:H8">
    <cfRule type="cellIs" priority="2" dxfId="80" operator="lessThan" stopIfTrue="1">
      <formula>0</formula>
    </cfRule>
  </conditionalFormatting>
  <conditionalFormatting sqref="T6:T8">
    <cfRule type="cellIs" priority="1" dxfId="80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1">
      <selection activeCell="P20" sqref="P20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2.57421875" style="1" bestFit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498" t="s">
        <v>28</v>
      </c>
      <c r="O1" s="498"/>
    </row>
    <row r="2" ht="5.25" customHeight="1"/>
    <row r="3" ht="4.5" customHeight="1" thickBot="1"/>
    <row r="4" spans="1:15" ht="13.5" customHeight="1" thickTop="1">
      <c r="A4" s="504" t="s">
        <v>27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6"/>
    </row>
    <row r="5" spans="1:15" ht="12.75" customHeight="1">
      <c r="A5" s="507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9"/>
    </row>
    <row r="6" spans="1:15" ht="5.25" customHeight="1" thickBot="1">
      <c r="A6" s="88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6"/>
    </row>
    <row r="7" spans="1:15" ht="16.5" customHeight="1" thickTop="1">
      <c r="A7" s="85"/>
      <c r="B7" s="84"/>
      <c r="C7" s="495" t="s">
        <v>26</v>
      </c>
      <c r="D7" s="496"/>
      <c r="E7" s="497"/>
      <c r="F7" s="491" t="s">
        <v>25</v>
      </c>
      <c r="G7" s="492"/>
      <c r="H7" s="492"/>
      <c r="I7" s="492"/>
      <c r="J7" s="492"/>
      <c r="K7" s="492"/>
      <c r="L7" s="492"/>
      <c r="M7" s="492"/>
      <c r="N7" s="492"/>
      <c r="O7" s="499" t="s">
        <v>24</v>
      </c>
    </row>
    <row r="8" spans="1:15" ht="3.75" customHeight="1" thickBot="1">
      <c r="A8" s="83"/>
      <c r="B8" s="82"/>
      <c r="C8" s="81"/>
      <c r="D8" s="80"/>
      <c r="E8" s="79"/>
      <c r="F8" s="493"/>
      <c r="G8" s="494"/>
      <c r="H8" s="494"/>
      <c r="I8" s="494"/>
      <c r="J8" s="494"/>
      <c r="K8" s="494"/>
      <c r="L8" s="494"/>
      <c r="M8" s="494"/>
      <c r="N8" s="494"/>
      <c r="O8" s="500"/>
    </row>
    <row r="9" spans="1:15" ht="21.75" customHeight="1" thickBot="1" thickTop="1">
      <c r="A9" s="514" t="s">
        <v>23</v>
      </c>
      <c r="B9" s="515"/>
      <c r="C9" s="516" t="s">
        <v>22</v>
      </c>
      <c r="D9" s="518" t="s">
        <v>21</v>
      </c>
      <c r="E9" s="502" t="s">
        <v>17</v>
      </c>
      <c r="F9" s="495" t="s">
        <v>22</v>
      </c>
      <c r="G9" s="496"/>
      <c r="H9" s="496"/>
      <c r="I9" s="495" t="s">
        <v>21</v>
      </c>
      <c r="J9" s="496"/>
      <c r="K9" s="497"/>
      <c r="L9" s="93" t="s">
        <v>20</v>
      </c>
      <c r="M9" s="92"/>
      <c r="N9" s="92"/>
      <c r="O9" s="500"/>
    </row>
    <row r="10" spans="1:15" s="71" customFormat="1" ht="18.75" customHeight="1" thickBot="1">
      <c r="A10" s="77"/>
      <c r="B10" s="76"/>
      <c r="C10" s="517"/>
      <c r="D10" s="519"/>
      <c r="E10" s="503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17" t="s">
        <v>18</v>
      </c>
      <c r="N10" s="75" t="s">
        <v>17</v>
      </c>
      <c r="O10" s="501"/>
    </row>
    <row r="11" spans="1:15" s="69" customFormat="1" ht="18.75" customHeight="1" thickTop="1">
      <c r="A11" s="510">
        <v>2011</v>
      </c>
      <c r="B11" s="62" t="s">
        <v>7</v>
      </c>
      <c r="C11" s="450">
        <v>1137399</v>
      </c>
      <c r="D11" s="451">
        <v>95125</v>
      </c>
      <c r="E11" s="395">
        <f aca="true" t="shared" si="0" ref="E11:E26">D11+C11</f>
        <v>1232524</v>
      </c>
      <c r="F11" s="450">
        <v>337321</v>
      </c>
      <c r="G11" s="452">
        <v>303592</v>
      </c>
      <c r="H11" s="453">
        <f aca="true" t="shared" si="1" ref="H11:H22">G11+F11</f>
        <v>640913</v>
      </c>
      <c r="I11" s="454">
        <v>4304</v>
      </c>
      <c r="J11" s="455">
        <v>4612</v>
      </c>
      <c r="K11" s="456">
        <f aca="true" t="shared" si="2" ref="K11:K22">J11+I11</f>
        <v>8916</v>
      </c>
      <c r="L11" s="457">
        <f aca="true" t="shared" si="3" ref="L11:L24">I11+F11</f>
        <v>341625</v>
      </c>
      <c r="M11" s="458">
        <f aca="true" t="shared" si="4" ref="M11:M24">J11+G11</f>
        <v>308204</v>
      </c>
      <c r="N11" s="431">
        <f aca="true" t="shared" si="5" ref="N11:N24">K11+H11</f>
        <v>649829</v>
      </c>
      <c r="O11" s="70">
        <f aca="true" t="shared" si="6" ref="O11:O24">N11+E11</f>
        <v>1882353</v>
      </c>
    </row>
    <row r="12" spans="1:15" ht="18.75" customHeight="1">
      <c r="A12" s="511"/>
      <c r="B12" s="62" t="s">
        <v>6</v>
      </c>
      <c r="C12" s="52">
        <v>967960</v>
      </c>
      <c r="D12" s="61">
        <v>56407</v>
      </c>
      <c r="E12" s="396">
        <f t="shared" si="0"/>
        <v>1024367</v>
      </c>
      <c r="F12" s="52">
        <v>235961</v>
      </c>
      <c r="G12" s="50">
        <v>218865</v>
      </c>
      <c r="H12" s="56">
        <f t="shared" si="1"/>
        <v>454826</v>
      </c>
      <c r="I12" s="59">
        <v>2692</v>
      </c>
      <c r="J12" s="58">
        <v>2603</v>
      </c>
      <c r="K12" s="57">
        <f t="shared" si="2"/>
        <v>5295</v>
      </c>
      <c r="L12" s="371">
        <f t="shared" si="3"/>
        <v>238653</v>
      </c>
      <c r="M12" s="418">
        <f t="shared" si="4"/>
        <v>221468</v>
      </c>
      <c r="N12" s="432">
        <f t="shared" si="5"/>
        <v>460121</v>
      </c>
      <c r="O12" s="55">
        <f t="shared" si="6"/>
        <v>1484488</v>
      </c>
    </row>
    <row r="13" spans="1:15" ht="18.75" customHeight="1">
      <c r="A13" s="511"/>
      <c r="B13" s="62" t="s">
        <v>5</v>
      </c>
      <c r="C13" s="52">
        <v>1090092</v>
      </c>
      <c r="D13" s="61">
        <v>66953</v>
      </c>
      <c r="E13" s="396">
        <f t="shared" si="0"/>
        <v>1157045</v>
      </c>
      <c r="F13" s="52">
        <v>274306</v>
      </c>
      <c r="G13" s="50">
        <v>245083</v>
      </c>
      <c r="H13" s="56">
        <f t="shared" si="1"/>
        <v>519389</v>
      </c>
      <c r="I13" s="371">
        <v>1853</v>
      </c>
      <c r="J13" s="58">
        <v>1806</v>
      </c>
      <c r="K13" s="57">
        <f t="shared" si="2"/>
        <v>3659</v>
      </c>
      <c r="L13" s="371">
        <f t="shared" si="3"/>
        <v>276159</v>
      </c>
      <c r="M13" s="418">
        <f t="shared" si="4"/>
        <v>246889</v>
      </c>
      <c r="N13" s="432">
        <f t="shared" si="5"/>
        <v>523048</v>
      </c>
      <c r="O13" s="55">
        <f t="shared" si="6"/>
        <v>1680093</v>
      </c>
    </row>
    <row r="14" spans="1:15" ht="18.75" customHeight="1">
      <c r="A14" s="511"/>
      <c r="B14" s="62" t="s">
        <v>16</v>
      </c>
      <c r="C14" s="52">
        <v>1071287</v>
      </c>
      <c r="D14" s="61">
        <v>65892</v>
      </c>
      <c r="E14" s="396">
        <f t="shared" si="0"/>
        <v>1137179</v>
      </c>
      <c r="F14" s="52">
        <v>267012</v>
      </c>
      <c r="G14" s="50">
        <v>249672</v>
      </c>
      <c r="H14" s="56">
        <f t="shared" si="1"/>
        <v>516684</v>
      </c>
      <c r="I14" s="59">
        <v>3158</v>
      </c>
      <c r="J14" s="58">
        <v>3048</v>
      </c>
      <c r="K14" s="57">
        <f t="shared" si="2"/>
        <v>6206</v>
      </c>
      <c r="L14" s="371">
        <f t="shared" si="3"/>
        <v>270170</v>
      </c>
      <c r="M14" s="418">
        <f t="shared" si="4"/>
        <v>252720</v>
      </c>
      <c r="N14" s="432">
        <f t="shared" si="5"/>
        <v>522890</v>
      </c>
      <c r="O14" s="55">
        <f t="shared" si="6"/>
        <v>1660069</v>
      </c>
    </row>
    <row r="15" spans="1:15" s="69" customFormat="1" ht="18.75" customHeight="1">
      <c r="A15" s="511"/>
      <c r="B15" s="62" t="s">
        <v>15</v>
      </c>
      <c r="C15" s="52">
        <v>1106091</v>
      </c>
      <c r="D15" s="61">
        <v>56658</v>
      </c>
      <c r="E15" s="396">
        <f t="shared" si="0"/>
        <v>1162749</v>
      </c>
      <c r="F15" s="52">
        <v>263838</v>
      </c>
      <c r="G15" s="50">
        <v>252591</v>
      </c>
      <c r="H15" s="56">
        <f t="shared" si="1"/>
        <v>516429</v>
      </c>
      <c r="I15" s="59">
        <v>1181</v>
      </c>
      <c r="J15" s="58">
        <v>718</v>
      </c>
      <c r="K15" s="57">
        <f t="shared" si="2"/>
        <v>1899</v>
      </c>
      <c r="L15" s="371">
        <f t="shared" si="3"/>
        <v>265019</v>
      </c>
      <c r="M15" s="418">
        <f t="shared" si="4"/>
        <v>253309</v>
      </c>
      <c r="N15" s="432">
        <f t="shared" si="5"/>
        <v>518328</v>
      </c>
      <c r="O15" s="55">
        <f t="shared" si="6"/>
        <v>1681077</v>
      </c>
    </row>
    <row r="16" spans="1:15" s="391" customFormat="1" ht="18.75" customHeight="1">
      <c r="A16" s="511"/>
      <c r="B16" s="68" t="s">
        <v>14</v>
      </c>
      <c r="C16" s="52">
        <v>1151167</v>
      </c>
      <c r="D16" s="61">
        <v>72699</v>
      </c>
      <c r="E16" s="396">
        <f t="shared" si="0"/>
        <v>1223866</v>
      </c>
      <c r="F16" s="52">
        <v>315944</v>
      </c>
      <c r="G16" s="50">
        <v>286381</v>
      </c>
      <c r="H16" s="56">
        <f t="shared" si="1"/>
        <v>602325</v>
      </c>
      <c r="I16" s="59">
        <v>2709</v>
      </c>
      <c r="J16" s="58">
        <v>2024</v>
      </c>
      <c r="K16" s="57">
        <f t="shared" si="2"/>
        <v>4733</v>
      </c>
      <c r="L16" s="371">
        <f t="shared" si="3"/>
        <v>318653</v>
      </c>
      <c r="M16" s="418">
        <f t="shared" si="4"/>
        <v>288405</v>
      </c>
      <c r="N16" s="432">
        <f t="shared" si="5"/>
        <v>607058</v>
      </c>
      <c r="O16" s="55">
        <f t="shared" si="6"/>
        <v>1830924</v>
      </c>
    </row>
    <row r="17" spans="1:15" s="405" customFormat="1" ht="18.75" customHeight="1">
      <c r="A17" s="511"/>
      <c r="B17" s="62" t="s">
        <v>13</v>
      </c>
      <c r="C17" s="52">
        <v>1187324</v>
      </c>
      <c r="D17" s="61">
        <v>64907</v>
      </c>
      <c r="E17" s="396">
        <f t="shared" si="0"/>
        <v>1252231</v>
      </c>
      <c r="F17" s="52">
        <v>317982</v>
      </c>
      <c r="G17" s="50">
        <v>359236</v>
      </c>
      <c r="H17" s="56">
        <f t="shared" si="1"/>
        <v>677218</v>
      </c>
      <c r="I17" s="59">
        <v>3743</v>
      </c>
      <c r="J17" s="58">
        <v>3939</v>
      </c>
      <c r="K17" s="57">
        <f t="shared" si="2"/>
        <v>7682</v>
      </c>
      <c r="L17" s="371">
        <f t="shared" si="3"/>
        <v>321725</v>
      </c>
      <c r="M17" s="418">
        <f t="shared" si="4"/>
        <v>363175</v>
      </c>
      <c r="N17" s="432">
        <f t="shared" si="5"/>
        <v>684900</v>
      </c>
      <c r="O17" s="55">
        <f t="shared" si="6"/>
        <v>1937131</v>
      </c>
    </row>
    <row r="18" spans="1:15" s="416" customFormat="1" ht="18.75" customHeight="1">
      <c r="A18" s="511"/>
      <c r="B18" s="62" t="s">
        <v>12</v>
      </c>
      <c r="C18" s="52">
        <v>1185603</v>
      </c>
      <c r="D18" s="61">
        <v>68928</v>
      </c>
      <c r="E18" s="396">
        <f t="shared" si="0"/>
        <v>1254531</v>
      </c>
      <c r="F18" s="52">
        <v>329675</v>
      </c>
      <c r="G18" s="50">
        <v>310356</v>
      </c>
      <c r="H18" s="56">
        <f t="shared" si="1"/>
        <v>640031</v>
      </c>
      <c r="I18" s="59">
        <v>2785</v>
      </c>
      <c r="J18" s="58">
        <v>2810</v>
      </c>
      <c r="K18" s="57">
        <f t="shared" si="2"/>
        <v>5595</v>
      </c>
      <c r="L18" s="371">
        <f t="shared" si="3"/>
        <v>332460</v>
      </c>
      <c r="M18" s="418">
        <f t="shared" si="4"/>
        <v>313166</v>
      </c>
      <c r="N18" s="432">
        <f t="shared" si="5"/>
        <v>645626</v>
      </c>
      <c r="O18" s="55">
        <f t="shared" si="6"/>
        <v>1900157</v>
      </c>
    </row>
    <row r="19" spans="1:15" ht="18.75" customHeight="1">
      <c r="A19" s="511"/>
      <c r="B19" s="62" t="s">
        <v>11</v>
      </c>
      <c r="C19" s="52">
        <v>1148927</v>
      </c>
      <c r="D19" s="61">
        <v>61764</v>
      </c>
      <c r="E19" s="396">
        <f t="shared" si="0"/>
        <v>1210691</v>
      </c>
      <c r="F19" s="52">
        <v>288883</v>
      </c>
      <c r="G19" s="50">
        <v>260029</v>
      </c>
      <c r="H19" s="56">
        <f t="shared" si="1"/>
        <v>548912</v>
      </c>
      <c r="I19" s="59">
        <v>1037</v>
      </c>
      <c r="J19" s="58">
        <v>920</v>
      </c>
      <c r="K19" s="57">
        <f t="shared" si="2"/>
        <v>1957</v>
      </c>
      <c r="L19" s="371">
        <f t="shared" si="3"/>
        <v>289920</v>
      </c>
      <c r="M19" s="418">
        <f t="shared" si="4"/>
        <v>260949</v>
      </c>
      <c r="N19" s="432">
        <f t="shared" si="5"/>
        <v>550869</v>
      </c>
      <c r="O19" s="55">
        <f t="shared" si="6"/>
        <v>1761560</v>
      </c>
    </row>
    <row r="20" spans="1:15" s="425" customFormat="1" ht="18.75" customHeight="1">
      <c r="A20" s="512"/>
      <c r="B20" s="62" t="s">
        <v>10</v>
      </c>
      <c r="C20" s="52">
        <v>1186817</v>
      </c>
      <c r="D20" s="61">
        <v>66005</v>
      </c>
      <c r="E20" s="396">
        <f t="shared" si="0"/>
        <v>1252822</v>
      </c>
      <c r="F20" s="52">
        <v>280771</v>
      </c>
      <c r="G20" s="50">
        <v>293131</v>
      </c>
      <c r="H20" s="56">
        <f t="shared" si="1"/>
        <v>573902</v>
      </c>
      <c r="I20" s="59">
        <v>2005</v>
      </c>
      <c r="J20" s="58">
        <v>1816</v>
      </c>
      <c r="K20" s="57">
        <f t="shared" si="2"/>
        <v>3821</v>
      </c>
      <c r="L20" s="371">
        <f t="shared" si="3"/>
        <v>282776</v>
      </c>
      <c r="M20" s="418">
        <f t="shared" si="4"/>
        <v>294947</v>
      </c>
      <c r="N20" s="432">
        <f t="shared" si="5"/>
        <v>577723</v>
      </c>
      <c r="O20" s="55">
        <f t="shared" si="6"/>
        <v>1830545</v>
      </c>
    </row>
    <row r="21" spans="1:15" s="54" customFormat="1" ht="18.75" customHeight="1">
      <c r="A21" s="511"/>
      <c r="B21" s="62" t="s">
        <v>9</v>
      </c>
      <c r="C21" s="52">
        <v>1241817</v>
      </c>
      <c r="D21" s="61">
        <v>61568</v>
      </c>
      <c r="E21" s="396">
        <f t="shared" si="0"/>
        <v>1303385</v>
      </c>
      <c r="F21" s="52">
        <v>270378</v>
      </c>
      <c r="G21" s="50">
        <v>287244</v>
      </c>
      <c r="H21" s="56">
        <f t="shared" si="1"/>
        <v>557622</v>
      </c>
      <c r="I21" s="59">
        <v>1558</v>
      </c>
      <c r="J21" s="58">
        <v>1277</v>
      </c>
      <c r="K21" s="57">
        <f t="shared" si="2"/>
        <v>2835</v>
      </c>
      <c r="L21" s="371">
        <f t="shared" si="3"/>
        <v>271936</v>
      </c>
      <c r="M21" s="418">
        <f t="shared" si="4"/>
        <v>288521</v>
      </c>
      <c r="N21" s="432">
        <f t="shared" si="5"/>
        <v>560457</v>
      </c>
      <c r="O21" s="55">
        <f t="shared" si="6"/>
        <v>1863842</v>
      </c>
    </row>
    <row r="22" spans="1:15" ht="18.75" customHeight="1" thickBot="1">
      <c r="A22" s="513"/>
      <c r="B22" s="62" t="s">
        <v>8</v>
      </c>
      <c r="C22" s="52">
        <v>1333198</v>
      </c>
      <c r="D22" s="61">
        <v>84173</v>
      </c>
      <c r="E22" s="396">
        <f t="shared" si="0"/>
        <v>1417371</v>
      </c>
      <c r="F22" s="52">
        <v>301195</v>
      </c>
      <c r="G22" s="50">
        <v>357690</v>
      </c>
      <c r="H22" s="56">
        <f t="shared" si="1"/>
        <v>658885</v>
      </c>
      <c r="I22" s="59">
        <v>2262</v>
      </c>
      <c r="J22" s="58">
        <v>1336</v>
      </c>
      <c r="K22" s="57">
        <f t="shared" si="2"/>
        <v>3598</v>
      </c>
      <c r="L22" s="371">
        <f t="shared" si="3"/>
        <v>303457</v>
      </c>
      <c r="M22" s="418">
        <f t="shared" si="4"/>
        <v>359026</v>
      </c>
      <c r="N22" s="432">
        <f t="shared" si="5"/>
        <v>662483</v>
      </c>
      <c r="O22" s="55">
        <f t="shared" si="6"/>
        <v>2079854</v>
      </c>
    </row>
    <row r="23" spans="1:15" ht="3.75" customHeight="1">
      <c r="A23" s="67"/>
      <c r="B23" s="66"/>
      <c r="C23" s="65"/>
      <c r="D23" s="64"/>
      <c r="E23" s="397">
        <f t="shared" si="0"/>
        <v>0</v>
      </c>
      <c r="F23" s="40"/>
      <c r="G23" s="39"/>
      <c r="H23" s="37"/>
      <c r="I23" s="40"/>
      <c r="J23" s="39"/>
      <c r="K23" s="38"/>
      <c r="L23" s="90">
        <f t="shared" si="3"/>
        <v>0</v>
      </c>
      <c r="M23" s="419">
        <f t="shared" si="4"/>
        <v>0</v>
      </c>
      <c r="N23" s="433">
        <f t="shared" si="5"/>
        <v>0</v>
      </c>
      <c r="O23" s="36">
        <f t="shared" si="6"/>
        <v>0</v>
      </c>
    </row>
    <row r="24" spans="1:15" ht="19.5" customHeight="1">
      <c r="A24" s="63">
        <v>2012</v>
      </c>
      <c r="B24" s="91" t="s">
        <v>7</v>
      </c>
      <c r="C24" s="52">
        <v>1273710</v>
      </c>
      <c r="D24" s="61">
        <v>80844</v>
      </c>
      <c r="E24" s="396">
        <f t="shared" si="0"/>
        <v>1354554</v>
      </c>
      <c r="F24" s="60">
        <v>349961</v>
      </c>
      <c r="G24" s="50">
        <v>327280</v>
      </c>
      <c r="H24" s="56">
        <f>G24+F24</f>
        <v>677241</v>
      </c>
      <c r="I24" s="59">
        <v>2744</v>
      </c>
      <c r="J24" s="58">
        <v>2474</v>
      </c>
      <c r="K24" s="57">
        <f>J24+I24</f>
        <v>5218</v>
      </c>
      <c r="L24" s="371">
        <f t="shared" si="3"/>
        <v>352705</v>
      </c>
      <c r="M24" s="418">
        <f t="shared" si="4"/>
        <v>329754</v>
      </c>
      <c r="N24" s="432">
        <f t="shared" si="5"/>
        <v>682459</v>
      </c>
      <c r="O24" s="55">
        <f t="shared" si="6"/>
        <v>2037013</v>
      </c>
    </row>
    <row r="25" spans="1:15" ht="19.5" customHeight="1">
      <c r="A25" s="63"/>
      <c r="B25" s="91" t="s">
        <v>6</v>
      </c>
      <c r="C25" s="52">
        <v>1131090</v>
      </c>
      <c r="D25" s="61">
        <v>65955</v>
      </c>
      <c r="E25" s="396">
        <f t="shared" si="0"/>
        <v>1197045</v>
      </c>
      <c r="F25" s="60">
        <v>269769</v>
      </c>
      <c r="G25" s="50">
        <v>250481</v>
      </c>
      <c r="H25" s="56">
        <f>G25+F25</f>
        <v>520250</v>
      </c>
      <c r="I25" s="59">
        <v>3492</v>
      </c>
      <c r="J25" s="58">
        <v>3118</v>
      </c>
      <c r="K25" s="57">
        <f>J25+I25</f>
        <v>6610</v>
      </c>
      <c r="L25" s="371">
        <f aca="true" t="shared" si="7" ref="L25:N26">I25+F25</f>
        <v>273261</v>
      </c>
      <c r="M25" s="418">
        <f t="shared" si="7"/>
        <v>253599</v>
      </c>
      <c r="N25" s="432">
        <f t="shared" si="7"/>
        <v>526860</v>
      </c>
      <c r="O25" s="55">
        <f>N25+E25</f>
        <v>1723905</v>
      </c>
    </row>
    <row r="26" spans="1:15" ht="19.5" customHeight="1" thickBot="1">
      <c r="A26" s="63"/>
      <c r="B26" s="91" t="s">
        <v>5</v>
      </c>
      <c r="C26" s="52">
        <v>1204467</v>
      </c>
      <c r="D26" s="61">
        <v>63256</v>
      </c>
      <c r="E26" s="396">
        <f t="shared" si="0"/>
        <v>1267723</v>
      </c>
      <c r="F26" s="60">
        <v>314816</v>
      </c>
      <c r="G26" s="50">
        <v>274855</v>
      </c>
      <c r="H26" s="56">
        <f>G26+F26</f>
        <v>589671</v>
      </c>
      <c r="I26" s="59">
        <v>4317</v>
      </c>
      <c r="J26" s="58">
        <v>3049</v>
      </c>
      <c r="K26" s="57">
        <f>J26+I26</f>
        <v>7366</v>
      </c>
      <c r="L26" s="371">
        <f t="shared" si="7"/>
        <v>319133</v>
      </c>
      <c r="M26" s="418">
        <f t="shared" si="7"/>
        <v>277904</v>
      </c>
      <c r="N26" s="432">
        <f t="shared" si="7"/>
        <v>597037</v>
      </c>
      <c r="O26" s="55">
        <f>N26+E26</f>
        <v>1864760</v>
      </c>
    </row>
    <row r="27" spans="1:15" ht="18" customHeight="1">
      <c r="A27" s="53" t="s">
        <v>4</v>
      </c>
      <c r="B27" s="41"/>
      <c r="C27" s="40"/>
      <c r="D27" s="39"/>
      <c r="E27" s="398"/>
      <c r="F27" s="40"/>
      <c r="G27" s="39"/>
      <c r="H27" s="38"/>
      <c r="I27" s="40"/>
      <c r="J27" s="39"/>
      <c r="K27" s="38"/>
      <c r="L27" s="90"/>
      <c r="M27" s="419"/>
      <c r="N27" s="433"/>
      <c r="O27" s="36"/>
    </row>
    <row r="28" spans="1:15" ht="18" customHeight="1">
      <c r="A28" s="35" t="s">
        <v>440</v>
      </c>
      <c r="B28" s="48"/>
      <c r="C28" s="52">
        <f>SUM(C11:C13)</f>
        <v>3195451</v>
      </c>
      <c r="D28" s="50">
        <f aca="true" t="shared" si="8" ref="D28:O28">SUM(D11:D13)</f>
        <v>218485</v>
      </c>
      <c r="E28" s="399">
        <f t="shared" si="8"/>
        <v>3413936</v>
      </c>
      <c r="F28" s="52">
        <f t="shared" si="8"/>
        <v>847588</v>
      </c>
      <c r="G28" s="50">
        <f t="shared" si="8"/>
        <v>767540</v>
      </c>
      <c r="H28" s="51">
        <f t="shared" si="8"/>
        <v>1615128</v>
      </c>
      <c r="I28" s="52">
        <f t="shared" si="8"/>
        <v>8849</v>
      </c>
      <c r="J28" s="50">
        <f t="shared" si="8"/>
        <v>9021</v>
      </c>
      <c r="K28" s="51">
        <f t="shared" si="8"/>
        <v>17870</v>
      </c>
      <c r="L28" s="52">
        <f t="shared" si="8"/>
        <v>856437</v>
      </c>
      <c r="M28" s="420">
        <f t="shared" si="8"/>
        <v>776561</v>
      </c>
      <c r="N28" s="434">
        <f t="shared" si="8"/>
        <v>1632998</v>
      </c>
      <c r="O28" s="49">
        <f t="shared" si="8"/>
        <v>5046934</v>
      </c>
    </row>
    <row r="29" spans="1:15" ht="18" customHeight="1" thickBot="1">
      <c r="A29" s="35" t="s">
        <v>441</v>
      </c>
      <c r="B29" s="48"/>
      <c r="C29" s="47">
        <f>SUM(C24:C26)</f>
        <v>3609267</v>
      </c>
      <c r="D29" s="44">
        <f aca="true" t="shared" si="9" ref="D29:O29">SUM(D24:D26)</f>
        <v>210055</v>
      </c>
      <c r="E29" s="400">
        <f t="shared" si="9"/>
        <v>3819322</v>
      </c>
      <c r="F29" s="46">
        <f t="shared" si="9"/>
        <v>934546</v>
      </c>
      <c r="G29" s="44">
        <f t="shared" si="9"/>
        <v>852616</v>
      </c>
      <c r="H29" s="45">
        <f t="shared" si="9"/>
        <v>1787162</v>
      </c>
      <c r="I29" s="46">
        <f t="shared" si="9"/>
        <v>10553</v>
      </c>
      <c r="J29" s="44">
        <f t="shared" si="9"/>
        <v>8641</v>
      </c>
      <c r="K29" s="45">
        <f t="shared" si="9"/>
        <v>19194</v>
      </c>
      <c r="L29" s="46">
        <f t="shared" si="9"/>
        <v>945099</v>
      </c>
      <c r="M29" s="421">
        <f t="shared" si="9"/>
        <v>861257</v>
      </c>
      <c r="N29" s="435">
        <f t="shared" si="9"/>
        <v>1806356</v>
      </c>
      <c r="O29" s="43">
        <f t="shared" si="9"/>
        <v>5625678</v>
      </c>
    </row>
    <row r="30" spans="1:15" ht="16.5" customHeight="1">
      <c r="A30" s="42" t="s">
        <v>3</v>
      </c>
      <c r="B30" s="41"/>
      <c r="C30" s="40"/>
      <c r="D30" s="39"/>
      <c r="E30" s="401"/>
      <c r="F30" s="40"/>
      <c r="G30" s="39"/>
      <c r="H30" s="37"/>
      <c r="I30" s="40"/>
      <c r="J30" s="39"/>
      <c r="K30" s="38"/>
      <c r="L30" s="90"/>
      <c r="M30" s="419"/>
      <c r="N30" s="436"/>
      <c r="O30" s="36"/>
    </row>
    <row r="31" spans="1:15" ht="16.5" customHeight="1">
      <c r="A31" s="35" t="s">
        <v>442</v>
      </c>
      <c r="B31" s="34"/>
      <c r="C31" s="461">
        <f>(C26/C13-1)*100</f>
        <v>10.492233683028584</v>
      </c>
      <c r="D31" s="462">
        <f aca="true" t="shared" si="10" ref="D31:O31">(D26/D13-1)*100</f>
        <v>-5.5217839379863465</v>
      </c>
      <c r="E31" s="463">
        <f t="shared" si="10"/>
        <v>9.565574372647557</v>
      </c>
      <c r="F31" s="461">
        <f t="shared" si="10"/>
        <v>14.76817860345745</v>
      </c>
      <c r="G31" s="464">
        <f t="shared" si="10"/>
        <v>12.147721384184141</v>
      </c>
      <c r="H31" s="465">
        <f t="shared" si="10"/>
        <v>13.53166894177582</v>
      </c>
      <c r="I31" s="466">
        <f t="shared" si="10"/>
        <v>132.97355639503508</v>
      </c>
      <c r="J31" s="462">
        <f t="shared" si="10"/>
        <v>68.82613510520488</v>
      </c>
      <c r="K31" s="467">
        <f t="shared" si="10"/>
        <v>101.31183383438098</v>
      </c>
      <c r="L31" s="466">
        <f t="shared" si="10"/>
        <v>15.561325178610863</v>
      </c>
      <c r="M31" s="468">
        <f t="shared" si="10"/>
        <v>12.562325579511446</v>
      </c>
      <c r="N31" s="469">
        <f t="shared" si="10"/>
        <v>14.145738058457358</v>
      </c>
      <c r="O31" s="470">
        <f t="shared" si="10"/>
        <v>10.991474876688368</v>
      </c>
    </row>
    <row r="32" spans="1:15" ht="7.5" customHeight="1" thickBot="1">
      <c r="A32" s="33"/>
      <c r="B32" s="32"/>
      <c r="C32" s="31"/>
      <c r="D32" s="30"/>
      <c r="E32" s="402"/>
      <c r="F32" s="29"/>
      <c r="G32" s="27"/>
      <c r="H32" s="26"/>
      <c r="I32" s="29"/>
      <c r="J32" s="27"/>
      <c r="K32" s="28"/>
      <c r="L32" s="29"/>
      <c r="M32" s="422"/>
      <c r="N32" s="437"/>
      <c r="O32" s="25"/>
    </row>
    <row r="33" spans="1:15" ht="16.5" customHeight="1">
      <c r="A33" s="24" t="s">
        <v>2</v>
      </c>
      <c r="B33" s="23"/>
      <c r="C33" s="22"/>
      <c r="D33" s="21"/>
      <c r="E33" s="403"/>
      <c r="F33" s="20"/>
      <c r="G33" s="18"/>
      <c r="H33" s="17"/>
      <c r="I33" s="20"/>
      <c r="J33" s="18"/>
      <c r="K33" s="19"/>
      <c r="L33" s="20"/>
      <c r="M33" s="423"/>
      <c r="N33" s="438"/>
      <c r="O33" s="16"/>
    </row>
    <row r="34" spans="1:15" ht="16.5" customHeight="1" thickBot="1">
      <c r="A34" s="447" t="s">
        <v>443</v>
      </c>
      <c r="B34" s="15"/>
      <c r="C34" s="14">
        <f aca="true" t="shared" si="11" ref="C34:O34">(C29/C28-1)*100</f>
        <v>12.950159461058863</v>
      </c>
      <c r="D34" s="10">
        <f t="shared" si="11"/>
        <v>-3.8583884477195185</v>
      </c>
      <c r="E34" s="404">
        <f t="shared" si="11"/>
        <v>11.874446386809833</v>
      </c>
      <c r="F34" s="14">
        <f t="shared" si="11"/>
        <v>10.259465683799206</v>
      </c>
      <c r="G34" s="13">
        <f t="shared" si="11"/>
        <v>11.084243166479911</v>
      </c>
      <c r="H34" s="9">
        <f t="shared" si="11"/>
        <v>10.65141586301519</v>
      </c>
      <c r="I34" s="12">
        <f t="shared" si="11"/>
        <v>19.256413154028706</v>
      </c>
      <c r="J34" s="10">
        <f t="shared" si="11"/>
        <v>-4.212393304511696</v>
      </c>
      <c r="K34" s="11">
        <f t="shared" si="11"/>
        <v>7.409065472859533</v>
      </c>
      <c r="L34" s="12">
        <f t="shared" si="11"/>
        <v>10.352425222170458</v>
      </c>
      <c r="M34" s="424">
        <f t="shared" si="11"/>
        <v>10.906548229952318</v>
      </c>
      <c r="N34" s="439">
        <f t="shared" si="11"/>
        <v>10.615934618413503</v>
      </c>
      <c r="O34" s="8">
        <f t="shared" si="11"/>
        <v>11.46723931797007</v>
      </c>
    </row>
    <row r="35" spans="1:14" s="5" customFormat="1" ht="17.25" customHeight="1" thickTop="1">
      <c r="A35" s="89" t="s">
        <v>1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9" t="s">
        <v>0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31:B31 P31:IV31 A34:B34 P34:IV34">
    <cfRule type="cellIs" priority="1" dxfId="80" operator="lessThan" stopIfTrue="1">
      <formula>0</formula>
    </cfRule>
  </conditionalFormatting>
  <conditionalFormatting sqref="C30:O34">
    <cfRule type="cellIs" priority="2" dxfId="81" operator="lessThan" stopIfTrue="1">
      <formula>0</formula>
    </cfRule>
    <cfRule type="cellIs" priority="3" dxfId="82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7"/>
  <sheetViews>
    <sheetView showGridLines="0" zoomScale="88" zoomScaleNormal="88" zoomScalePageLayoutView="0" workbookViewId="0" topLeftCell="A4">
      <selection activeCell="K22" sqref="K22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2.57421875" style="1" bestFit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10.57421875" style="1" customWidth="1"/>
    <col min="9" max="9" width="9.57421875" style="1" customWidth="1"/>
    <col min="10" max="10" width="10.421875" style="1" customWidth="1"/>
    <col min="11" max="11" width="9.14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498" t="s">
        <v>28</v>
      </c>
      <c r="O1" s="498"/>
    </row>
    <row r="2" ht="5.25" customHeight="1"/>
    <row r="3" ht="4.5" customHeight="1" thickBot="1"/>
    <row r="4" spans="1:15" ht="13.5" customHeight="1" thickTop="1">
      <c r="A4" s="504" t="s">
        <v>32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6"/>
    </row>
    <row r="5" spans="1:15" ht="12.75" customHeight="1">
      <c r="A5" s="507"/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9"/>
    </row>
    <row r="6" spans="1:15" ht="5.25" customHeight="1" thickBot="1">
      <c r="A6" s="88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6"/>
    </row>
    <row r="7" spans="1:15" ht="16.5" customHeight="1" thickTop="1">
      <c r="A7" s="85"/>
      <c r="B7" s="84"/>
      <c r="C7" s="495" t="s">
        <v>26</v>
      </c>
      <c r="D7" s="496"/>
      <c r="E7" s="497"/>
      <c r="F7" s="491" t="s">
        <v>25</v>
      </c>
      <c r="G7" s="492"/>
      <c r="H7" s="492"/>
      <c r="I7" s="492"/>
      <c r="J7" s="492"/>
      <c r="K7" s="492"/>
      <c r="L7" s="492"/>
      <c r="M7" s="492"/>
      <c r="N7" s="520"/>
      <c r="O7" s="499" t="s">
        <v>24</v>
      </c>
    </row>
    <row r="8" spans="1:15" ht="3.75" customHeight="1" thickBot="1">
      <c r="A8" s="83"/>
      <c r="B8" s="82"/>
      <c r="C8" s="81"/>
      <c r="D8" s="80"/>
      <c r="E8" s="79"/>
      <c r="F8" s="493"/>
      <c r="G8" s="494"/>
      <c r="H8" s="494"/>
      <c r="I8" s="494"/>
      <c r="J8" s="494"/>
      <c r="K8" s="494"/>
      <c r="L8" s="494"/>
      <c r="M8" s="494"/>
      <c r="N8" s="521"/>
      <c r="O8" s="500"/>
    </row>
    <row r="9" spans="1:15" ht="21.75" customHeight="1" thickBot="1" thickTop="1">
      <c r="A9" s="514" t="s">
        <v>23</v>
      </c>
      <c r="B9" s="515"/>
      <c r="C9" s="516" t="s">
        <v>22</v>
      </c>
      <c r="D9" s="522" t="s">
        <v>21</v>
      </c>
      <c r="E9" s="502" t="s">
        <v>17</v>
      </c>
      <c r="F9" s="495" t="s">
        <v>22</v>
      </c>
      <c r="G9" s="496"/>
      <c r="H9" s="496"/>
      <c r="I9" s="495" t="s">
        <v>21</v>
      </c>
      <c r="J9" s="496"/>
      <c r="K9" s="497"/>
      <c r="L9" s="93" t="s">
        <v>20</v>
      </c>
      <c r="M9" s="78"/>
      <c r="N9" s="92"/>
      <c r="O9" s="500"/>
    </row>
    <row r="10" spans="1:15" s="71" customFormat="1" ht="18.75" customHeight="1" thickBot="1">
      <c r="A10" s="77"/>
      <c r="B10" s="76"/>
      <c r="C10" s="517"/>
      <c r="D10" s="523"/>
      <c r="E10" s="503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59" t="s">
        <v>30</v>
      </c>
      <c r="N10" s="460" t="s">
        <v>17</v>
      </c>
      <c r="O10" s="501"/>
    </row>
    <row r="11" spans="1:15" s="69" customFormat="1" ht="18.75" customHeight="1" thickTop="1">
      <c r="A11" s="510">
        <v>2011</v>
      </c>
      <c r="B11" s="62" t="s">
        <v>7</v>
      </c>
      <c r="C11" s="450">
        <v>8243.453999999998</v>
      </c>
      <c r="D11" s="451">
        <v>771.6600000000002</v>
      </c>
      <c r="E11" s="395">
        <f aca="true" t="shared" si="0" ref="E11:E26">D11+C11</f>
        <v>9015.113999999998</v>
      </c>
      <c r="F11" s="450">
        <v>22922.207999999995</v>
      </c>
      <c r="G11" s="452">
        <v>14700.827000000001</v>
      </c>
      <c r="H11" s="453">
        <f aca="true" t="shared" si="1" ref="H11:H22">G11+F11</f>
        <v>37623.034999999996</v>
      </c>
      <c r="I11" s="454">
        <v>4532.698</v>
      </c>
      <c r="J11" s="455">
        <v>2438.0599999999995</v>
      </c>
      <c r="K11" s="456">
        <f aca="true" t="shared" si="2" ref="K11:K22">J11+I11</f>
        <v>6970.758</v>
      </c>
      <c r="L11" s="457">
        <f aca="true" t="shared" si="3" ref="L11:N24">I11+F11</f>
        <v>27454.905999999995</v>
      </c>
      <c r="M11" s="458">
        <f t="shared" si="3"/>
        <v>17138.887000000002</v>
      </c>
      <c r="N11" s="431">
        <f t="shared" si="3"/>
        <v>44593.793</v>
      </c>
      <c r="O11" s="70">
        <f aca="true" t="shared" si="4" ref="O11:O24">N11+E11</f>
        <v>53608.90699999999</v>
      </c>
    </row>
    <row r="12" spans="1:15" ht="18.75" customHeight="1">
      <c r="A12" s="511"/>
      <c r="B12" s="62" t="s">
        <v>6</v>
      </c>
      <c r="C12" s="52">
        <v>9170.315000000002</v>
      </c>
      <c r="D12" s="61">
        <v>892.0739999999988</v>
      </c>
      <c r="E12" s="396">
        <f t="shared" si="0"/>
        <v>10062.389000000001</v>
      </c>
      <c r="F12" s="52">
        <v>24136.257999999994</v>
      </c>
      <c r="G12" s="50">
        <v>14693.407</v>
      </c>
      <c r="H12" s="56">
        <f t="shared" si="1"/>
        <v>38829.66499999999</v>
      </c>
      <c r="I12" s="59">
        <v>4203.978999999999</v>
      </c>
      <c r="J12" s="58">
        <v>2060.785</v>
      </c>
      <c r="K12" s="57">
        <f t="shared" si="2"/>
        <v>6264.763999999999</v>
      </c>
      <c r="L12" s="371">
        <f t="shared" si="3"/>
        <v>28340.236999999994</v>
      </c>
      <c r="M12" s="418">
        <f t="shared" si="3"/>
        <v>16754.192</v>
      </c>
      <c r="N12" s="432">
        <f t="shared" si="3"/>
        <v>45094.42899999999</v>
      </c>
      <c r="O12" s="55">
        <f t="shared" si="4"/>
        <v>55156.81799999999</v>
      </c>
    </row>
    <row r="13" spans="1:15" ht="18.75" customHeight="1">
      <c r="A13" s="511"/>
      <c r="B13" s="62" t="s">
        <v>5</v>
      </c>
      <c r="C13" s="52">
        <v>10194.743000000006</v>
      </c>
      <c r="D13" s="61">
        <v>850.2729999999976</v>
      </c>
      <c r="E13" s="396">
        <f t="shared" si="0"/>
        <v>11045.016000000003</v>
      </c>
      <c r="F13" s="52">
        <v>23566.403000000002</v>
      </c>
      <c r="G13" s="50">
        <v>16399.866000000005</v>
      </c>
      <c r="H13" s="56">
        <f t="shared" si="1"/>
        <v>39966.26900000001</v>
      </c>
      <c r="I13" s="371">
        <v>3112.645</v>
      </c>
      <c r="J13" s="58">
        <v>1787.944</v>
      </c>
      <c r="K13" s="57">
        <f t="shared" si="2"/>
        <v>4900.589</v>
      </c>
      <c r="L13" s="371">
        <f t="shared" si="3"/>
        <v>26679.048000000003</v>
      </c>
      <c r="M13" s="418">
        <f t="shared" si="3"/>
        <v>18187.810000000005</v>
      </c>
      <c r="N13" s="432">
        <f t="shared" si="3"/>
        <v>44866.85800000001</v>
      </c>
      <c r="O13" s="55">
        <f t="shared" si="4"/>
        <v>55911.87400000001</v>
      </c>
    </row>
    <row r="14" spans="1:15" ht="18.75" customHeight="1">
      <c r="A14" s="511"/>
      <c r="B14" s="62" t="s">
        <v>16</v>
      </c>
      <c r="C14" s="52">
        <v>10061.122999999998</v>
      </c>
      <c r="D14" s="61">
        <v>820.6789999999993</v>
      </c>
      <c r="E14" s="396">
        <f t="shared" si="0"/>
        <v>10881.801999999998</v>
      </c>
      <c r="F14" s="52">
        <v>29928.906000000006</v>
      </c>
      <c r="G14" s="50">
        <v>16783.528000000002</v>
      </c>
      <c r="H14" s="56">
        <f t="shared" si="1"/>
        <v>46712.43400000001</v>
      </c>
      <c r="I14" s="59">
        <v>6563.128999999999</v>
      </c>
      <c r="J14" s="58">
        <v>2675.1370000000006</v>
      </c>
      <c r="K14" s="57">
        <f t="shared" si="2"/>
        <v>9238.266</v>
      </c>
      <c r="L14" s="371">
        <f t="shared" si="3"/>
        <v>36492.035</v>
      </c>
      <c r="M14" s="418">
        <f t="shared" si="3"/>
        <v>19458.665</v>
      </c>
      <c r="N14" s="432">
        <f t="shared" si="3"/>
        <v>55950.70000000001</v>
      </c>
      <c r="O14" s="55">
        <f t="shared" si="4"/>
        <v>66832.50200000001</v>
      </c>
    </row>
    <row r="15" spans="1:15" s="69" customFormat="1" ht="18.75" customHeight="1">
      <c r="A15" s="511"/>
      <c r="B15" s="62" t="s">
        <v>15</v>
      </c>
      <c r="C15" s="52">
        <v>10551.246000000006</v>
      </c>
      <c r="D15" s="61">
        <v>1413.9349999999997</v>
      </c>
      <c r="E15" s="396">
        <f t="shared" si="0"/>
        <v>11965.181000000006</v>
      </c>
      <c r="F15" s="52">
        <v>27322.521000000004</v>
      </c>
      <c r="G15" s="50">
        <v>16748.225</v>
      </c>
      <c r="H15" s="56">
        <f t="shared" si="1"/>
        <v>44070.746</v>
      </c>
      <c r="I15" s="59">
        <v>2335.556</v>
      </c>
      <c r="J15" s="58">
        <v>1764.0460000000005</v>
      </c>
      <c r="K15" s="57">
        <f t="shared" si="2"/>
        <v>4099.602000000001</v>
      </c>
      <c r="L15" s="371">
        <f t="shared" si="3"/>
        <v>29658.077000000005</v>
      </c>
      <c r="M15" s="418">
        <f t="shared" si="3"/>
        <v>18512.271</v>
      </c>
      <c r="N15" s="432">
        <f t="shared" si="3"/>
        <v>48170.348</v>
      </c>
      <c r="O15" s="55">
        <f t="shared" si="4"/>
        <v>60135.529</v>
      </c>
    </row>
    <row r="16" spans="1:15" s="391" customFormat="1" ht="18.75" customHeight="1">
      <c r="A16" s="511"/>
      <c r="B16" s="68" t="s">
        <v>14</v>
      </c>
      <c r="C16" s="52">
        <v>9446.482999999984</v>
      </c>
      <c r="D16" s="61">
        <v>1253.3300000000002</v>
      </c>
      <c r="E16" s="396">
        <f t="shared" si="0"/>
        <v>10699.812999999984</v>
      </c>
      <c r="F16" s="52">
        <v>22097.48</v>
      </c>
      <c r="G16" s="50">
        <v>15023.589000000002</v>
      </c>
      <c r="H16" s="56">
        <f t="shared" si="1"/>
        <v>37121.069</v>
      </c>
      <c r="I16" s="59">
        <v>2440.523</v>
      </c>
      <c r="J16" s="58">
        <v>2538.787</v>
      </c>
      <c r="K16" s="57">
        <f t="shared" si="2"/>
        <v>4979.3099999999995</v>
      </c>
      <c r="L16" s="371">
        <f t="shared" si="3"/>
        <v>24538.003</v>
      </c>
      <c r="M16" s="418">
        <f t="shared" si="3"/>
        <v>17562.376</v>
      </c>
      <c r="N16" s="432">
        <f t="shared" si="3"/>
        <v>42100.379</v>
      </c>
      <c r="O16" s="55">
        <f t="shared" si="4"/>
        <v>52800.19199999998</v>
      </c>
    </row>
    <row r="17" spans="1:15" s="405" customFormat="1" ht="18.75" customHeight="1">
      <c r="A17" s="511"/>
      <c r="B17" s="62" t="s">
        <v>13</v>
      </c>
      <c r="C17" s="52">
        <v>9971.373999999998</v>
      </c>
      <c r="D17" s="61">
        <v>1343.303999999998</v>
      </c>
      <c r="E17" s="396">
        <f t="shared" si="0"/>
        <v>11314.677999999996</v>
      </c>
      <c r="F17" s="52">
        <v>22063.293000000012</v>
      </c>
      <c r="G17" s="50">
        <v>13950.788999999999</v>
      </c>
      <c r="H17" s="56">
        <f t="shared" si="1"/>
        <v>36014.08200000001</v>
      </c>
      <c r="I17" s="59">
        <v>1667.6969999999997</v>
      </c>
      <c r="J17" s="58">
        <v>1985.0459999999998</v>
      </c>
      <c r="K17" s="57">
        <f t="shared" si="2"/>
        <v>3652.7429999999995</v>
      </c>
      <c r="L17" s="371">
        <f t="shared" si="3"/>
        <v>23730.990000000013</v>
      </c>
      <c r="M17" s="418">
        <f t="shared" si="3"/>
        <v>15935.835</v>
      </c>
      <c r="N17" s="432">
        <f t="shared" si="3"/>
        <v>39666.82500000001</v>
      </c>
      <c r="O17" s="55">
        <f t="shared" si="4"/>
        <v>50981.50300000001</v>
      </c>
    </row>
    <row r="18" spans="1:15" s="416" customFormat="1" ht="18.75" customHeight="1">
      <c r="A18" s="511"/>
      <c r="B18" s="62" t="s">
        <v>12</v>
      </c>
      <c r="C18" s="52">
        <v>9641.683999999994</v>
      </c>
      <c r="D18" s="61">
        <v>1206.2630000000001</v>
      </c>
      <c r="E18" s="396">
        <f t="shared" si="0"/>
        <v>10847.946999999995</v>
      </c>
      <c r="F18" s="52">
        <v>21903.647000000004</v>
      </c>
      <c r="G18" s="50">
        <v>15068.443000000003</v>
      </c>
      <c r="H18" s="56">
        <f t="shared" si="1"/>
        <v>36972.09000000001</v>
      </c>
      <c r="I18" s="59">
        <v>3649.382</v>
      </c>
      <c r="J18" s="58">
        <v>3141.3179999999993</v>
      </c>
      <c r="K18" s="57">
        <f t="shared" si="2"/>
        <v>6790.699999999999</v>
      </c>
      <c r="L18" s="371">
        <f t="shared" si="3"/>
        <v>25553.029000000006</v>
      </c>
      <c r="M18" s="418">
        <f t="shared" si="3"/>
        <v>18209.761000000002</v>
      </c>
      <c r="N18" s="432">
        <f t="shared" si="3"/>
        <v>43762.79000000001</v>
      </c>
      <c r="O18" s="55">
        <f t="shared" si="4"/>
        <v>54610.737</v>
      </c>
    </row>
    <row r="19" spans="1:15" ht="18.75" customHeight="1">
      <c r="A19" s="511"/>
      <c r="B19" s="62" t="s">
        <v>11</v>
      </c>
      <c r="C19" s="52">
        <v>10798.104999999996</v>
      </c>
      <c r="D19" s="61">
        <v>1398.145999999999</v>
      </c>
      <c r="E19" s="396">
        <f t="shared" si="0"/>
        <v>12196.250999999995</v>
      </c>
      <c r="F19" s="52">
        <v>21503.690999999988</v>
      </c>
      <c r="G19" s="50">
        <v>16217.218000000003</v>
      </c>
      <c r="H19" s="56">
        <f t="shared" si="1"/>
        <v>37720.90899999999</v>
      </c>
      <c r="I19" s="59">
        <v>4812.9890000000005</v>
      </c>
      <c r="J19" s="58">
        <v>2591.312</v>
      </c>
      <c r="K19" s="57">
        <f t="shared" si="2"/>
        <v>7404.301</v>
      </c>
      <c r="L19" s="371">
        <f t="shared" si="3"/>
        <v>26316.67999999999</v>
      </c>
      <c r="M19" s="418">
        <f t="shared" si="3"/>
        <v>18808.530000000002</v>
      </c>
      <c r="N19" s="432">
        <f t="shared" si="3"/>
        <v>45125.20999999999</v>
      </c>
      <c r="O19" s="55">
        <f t="shared" si="4"/>
        <v>57321.46099999999</v>
      </c>
    </row>
    <row r="20" spans="1:15" s="425" customFormat="1" ht="18.75" customHeight="1">
      <c r="A20" s="512"/>
      <c r="B20" s="62" t="s">
        <v>10</v>
      </c>
      <c r="C20" s="52">
        <v>10881.442999999996</v>
      </c>
      <c r="D20" s="61">
        <v>1539.6559999999995</v>
      </c>
      <c r="E20" s="396">
        <f t="shared" si="0"/>
        <v>12421.098999999995</v>
      </c>
      <c r="F20" s="52">
        <v>23228.91</v>
      </c>
      <c r="G20" s="50">
        <v>16263.604999999992</v>
      </c>
      <c r="H20" s="56">
        <f t="shared" si="1"/>
        <v>39492.51499999999</v>
      </c>
      <c r="I20" s="59">
        <v>3827.076</v>
      </c>
      <c r="J20" s="58">
        <v>3287.1330000000003</v>
      </c>
      <c r="K20" s="57">
        <f t="shared" si="2"/>
        <v>7114.209000000001</v>
      </c>
      <c r="L20" s="371">
        <f t="shared" si="3"/>
        <v>27055.986</v>
      </c>
      <c r="M20" s="418">
        <f t="shared" si="3"/>
        <v>19550.737999999994</v>
      </c>
      <c r="N20" s="432">
        <f t="shared" si="3"/>
        <v>46606.723999999995</v>
      </c>
      <c r="O20" s="55">
        <f t="shared" si="4"/>
        <v>59027.82299999999</v>
      </c>
    </row>
    <row r="21" spans="1:15" s="54" customFormat="1" ht="18.75" customHeight="1">
      <c r="A21" s="511"/>
      <c r="B21" s="62" t="s">
        <v>9</v>
      </c>
      <c r="C21" s="52">
        <v>11765.118999999993</v>
      </c>
      <c r="D21" s="61">
        <v>828.9399999999991</v>
      </c>
      <c r="E21" s="396">
        <f t="shared" si="0"/>
        <v>12594.058999999992</v>
      </c>
      <c r="F21" s="52">
        <v>21384.929999999997</v>
      </c>
      <c r="G21" s="50">
        <v>17472.437</v>
      </c>
      <c r="H21" s="56">
        <f t="shared" si="1"/>
        <v>38857.367</v>
      </c>
      <c r="I21" s="59">
        <v>3186.0379999999996</v>
      </c>
      <c r="J21" s="58">
        <v>1762.3460000000002</v>
      </c>
      <c r="K21" s="57">
        <f t="shared" si="2"/>
        <v>4948.384</v>
      </c>
      <c r="L21" s="371">
        <f t="shared" si="3"/>
        <v>24570.967999999997</v>
      </c>
      <c r="M21" s="418">
        <f t="shared" si="3"/>
        <v>19234.783000000003</v>
      </c>
      <c r="N21" s="432">
        <f t="shared" si="3"/>
        <v>43805.751</v>
      </c>
      <c r="O21" s="55">
        <f t="shared" si="4"/>
        <v>56399.80999999999</v>
      </c>
    </row>
    <row r="22" spans="1:15" ht="18.75" customHeight="1" thickBot="1">
      <c r="A22" s="513"/>
      <c r="B22" s="62" t="s">
        <v>8</v>
      </c>
      <c r="C22" s="52">
        <v>13383.345999999998</v>
      </c>
      <c r="D22" s="61">
        <v>1036.841999999999</v>
      </c>
      <c r="E22" s="396">
        <f t="shared" si="0"/>
        <v>14420.187999999996</v>
      </c>
      <c r="F22" s="52">
        <v>23630.953000000005</v>
      </c>
      <c r="G22" s="50">
        <v>19559.736000000004</v>
      </c>
      <c r="H22" s="56">
        <f t="shared" si="1"/>
        <v>43190.68900000001</v>
      </c>
      <c r="I22" s="59">
        <v>2184.1800000000003</v>
      </c>
      <c r="J22" s="58">
        <v>1650.5690000000004</v>
      </c>
      <c r="K22" s="57">
        <f t="shared" si="2"/>
        <v>3834.7490000000007</v>
      </c>
      <c r="L22" s="371">
        <f t="shared" si="3"/>
        <v>25815.133000000005</v>
      </c>
      <c r="M22" s="418">
        <f t="shared" si="3"/>
        <v>21210.305000000004</v>
      </c>
      <c r="N22" s="432">
        <f t="shared" si="3"/>
        <v>47025.43800000002</v>
      </c>
      <c r="O22" s="55">
        <f t="shared" si="4"/>
        <v>61445.62600000001</v>
      </c>
    </row>
    <row r="23" spans="1:15" ht="3.75" customHeight="1">
      <c r="A23" s="67"/>
      <c r="B23" s="66"/>
      <c r="C23" s="65"/>
      <c r="D23" s="64"/>
      <c r="E23" s="397">
        <f t="shared" si="0"/>
        <v>0</v>
      </c>
      <c r="F23" s="40"/>
      <c r="G23" s="39"/>
      <c r="H23" s="37"/>
      <c r="I23" s="40"/>
      <c r="J23" s="39"/>
      <c r="K23" s="38"/>
      <c r="L23" s="90">
        <f t="shared" si="3"/>
        <v>0</v>
      </c>
      <c r="M23" s="419">
        <f t="shared" si="3"/>
        <v>0</v>
      </c>
      <c r="N23" s="433">
        <f t="shared" si="3"/>
        <v>0</v>
      </c>
      <c r="O23" s="36">
        <f t="shared" si="4"/>
        <v>0</v>
      </c>
    </row>
    <row r="24" spans="1:15" ht="19.5" customHeight="1">
      <c r="A24" s="63">
        <v>2012</v>
      </c>
      <c r="B24" s="91" t="s">
        <v>7</v>
      </c>
      <c r="C24" s="52">
        <v>9210.109999999999</v>
      </c>
      <c r="D24" s="61">
        <v>1039.0659999999993</v>
      </c>
      <c r="E24" s="396">
        <f t="shared" si="0"/>
        <v>10249.175999999998</v>
      </c>
      <c r="F24" s="60">
        <v>25396.219</v>
      </c>
      <c r="G24" s="50">
        <v>14189.631999999996</v>
      </c>
      <c r="H24" s="56">
        <f>G24+F24</f>
        <v>39585.850999999995</v>
      </c>
      <c r="I24" s="59">
        <v>2258.958</v>
      </c>
      <c r="J24" s="58">
        <v>545.3380000000001</v>
      </c>
      <c r="K24" s="57">
        <f>J24+I24</f>
        <v>2804.2960000000003</v>
      </c>
      <c r="L24" s="371">
        <f t="shared" si="3"/>
        <v>27655.177</v>
      </c>
      <c r="M24" s="418">
        <f t="shared" si="3"/>
        <v>14734.969999999996</v>
      </c>
      <c r="N24" s="432">
        <f t="shared" si="3"/>
        <v>42390.147</v>
      </c>
      <c r="O24" s="55">
        <f t="shared" si="4"/>
        <v>52639.323</v>
      </c>
    </row>
    <row r="25" spans="1:15" ht="19.5" customHeight="1">
      <c r="A25" s="63"/>
      <c r="B25" s="91" t="s">
        <v>6</v>
      </c>
      <c r="C25" s="52">
        <v>9720.685</v>
      </c>
      <c r="D25" s="61">
        <v>1309.3049999999996</v>
      </c>
      <c r="E25" s="396">
        <f t="shared" si="0"/>
        <v>11029.99</v>
      </c>
      <c r="F25" s="60">
        <v>26289.17</v>
      </c>
      <c r="G25" s="50">
        <v>15899.264000000005</v>
      </c>
      <c r="H25" s="56">
        <f>G25+F25</f>
        <v>42188.434</v>
      </c>
      <c r="I25" s="59">
        <v>2191.698</v>
      </c>
      <c r="J25" s="58">
        <v>1736.9070000000002</v>
      </c>
      <c r="K25" s="57">
        <f>J25+I25</f>
        <v>3928.605</v>
      </c>
      <c r="L25" s="371">
        <f aca="true" t="shared" si="5" ref="L25:N26">I25+F25</f>
        <v>28480.868</v>
      </c>
      <c r="M25" s="418">
        <f t="shared" si="5"/>
        <v>17636.171000000006</v>
      </c>
      <c r="N25" s="432">
        <f t="shared" si="5"/>
        <v>46117.039000000004</v>
      </c>
      <c r="O25" s="55">
        <f>N25+E25</f>
        <v>57147.029</v>
      </c>
    </row>
    <row r="26" spans="1:15" ht="19.5" customHeight="1" thickBot="1">
      <c r="A26" s="63"/>
      <c r="B26" s="91" t="s">
        <v>5</v>
      </c>
      <c r="C26" s="52">
        <v>11697.127000000002</v>
      </c>
      <c r="D26" s="61">
        <v>1510.822999999999</v>
      </c>
      <c r="E26" s="396">
        <f t="shared" si="0"/>
        <v>13207.95</v>
      </c>
      <c r="F26" s="60">
        <v>25006.329999999994</v>
      </c>
      <c r="G26" s="50">
        <v>18303.338000000003</v>
      </c>
      <c r="H26" s="56">
        <f>G26+F26</f>
        <v>43309.668</v>
      </c>
      <c r="I26" s="59">
        <v>2637.681</v>
      </c>
      <c r="J26" s="58">
        <v>1962.816</v>
      </c>
      <c r="K26" s="57">
        <f>J26+I26</f>
        <v>4600.497</v>
      </c>
      <c r="L26" s="371">
        <f t="shared" si="5"/>
        <v>27644.010999999995</v>
      </c>
      <c r="M26" s="418">
        <f t="shared" si="5"/>
        <v>20266.154000000002</v>
      </c>
      <c r="N26" s="432">
        <f t="shared" si="5"/>
        <v>47910.165</v>
      </c>
      <c r="O26" s="55">
        <f>N26+E26</f>
        <v>61118.115000000005</v>
      </c>
    </row>
    <row r="27" spans="1:15" ht="18" customHeight="1">
      <c r="A27" s="53" t="s">
        <v>4</v>
      </c>
      <c r="B27" s="41"/>
      <c r="C27" s="40"/>
      <c r="D27" s="39"/>
      <c r="E27" s="398"/>
      <c r="F27" s="40"/>
      <c r="G27" s="39"/>
      <c r="H27" s="38"/>
      <c r="I27" s="40"/>
      <c r="J27" s="39"/>
      <c r="K27" s="38"/>
      <c r="L27" s="90"/>
      <c r="M27" s="419"/>
      <c r="N27" s="433"/>
      <c r="O27" s="36"/>
    </row>
    <row r="28" spans="1:15" ht="18" customHeight="1">
      <c r="A28" s="35" t="s">
        <v>440</v>
      </c>
      <c r="B28" s="48"/>
      <c r="C28" s="52">
        <f>SUM(C11:C13)</f>
        <v>27608.512000000006</v>
      </c>
      <c r="D28" s="50">
        <f aca="true" t="shared" si="6" ref="D28:O28">SUM(D11:D13)</f>
        <v>2514.006999999997</v>
      </c>
      <c r="E28" s="399">
        <f t="shared" si="6"/>
        <v>30122.519</v>
      </c>
      <c r="F28" s="52">
        <f t="shared" si="6"/>
        <v>70624.86899999999</v>
      </c>
      <c r="G28" s="50">
        <f t="shared" si="6"/>
        <v>45794.100000000006</v>
      </c>
      <c r="H28" s="51">
        <f t="shared" si="6"/>
        <v>116418.96899999998</v>
      </c>
      <c r="I28" s="52">
        <f t="shared" si="6"/>
        <v>11849.322</v>
      </c>
      <c r="J28" s="50">
        <f t="shared" si="6"/>
        <v>6286.788999999999</v>
      </c>
      <c r="K28" s="51">
        <f t="shared" si="6"/>
        <v>18136.110999999997</v>
      </c>
      <c r="L28" s="52">
        <f t="shared" si="6"/>
        <v>82474.19099999999</v>
      </c>
      <c r="M28" s="420">
        <f t="shared" si="6"/>
        <v>52080.889</v>
      </c>
      <c r="N28" s="434">
        <f t="shared" si="6"/>
        <v>134555.08</v>
      </c>
      <c r="O28" s="49">
        <f t="shared" si="6"/>
        <v>164677.599</v>
      </c>
    </row>
    <row r="29" spans="1:15" ht="18" customHeight="1" thickBot="1">
      <c r="A29" s="35" t="s">
        <v>441</v>
      </c>
      <c r="B29" s="48"/>
      <c r="C29" s="47">
        <f>SUM(C24:C26)</f>
        <v>30627.922</v>
      </c>
      <c r="D29" s="44">
        <f aca="true" t="shared" si="7" ref="D29:O29">SUM(D24:D26)</f>
        <v>3859.193999999998</v>
      </c>
      <c r="E29" s="400">
        <f t="shared" si="7"/>
        <v>34487.115999999995</v>
      </c>
      <c r="F29" s="46">
        <f t="shared" si="7"/>
        <v>76691.71899999998</v>
      </c>
      <c r="G29" s="44">
        <f t="shared" si="7"/>
        <v>48392.234000000004</v>
      </c>
      <c r="H29" s="45">
        <f t="shared" si="7"/>
        <v>125083.95300000001</v>
      </c>
      <c r="I29" s="46">
        <f t="shared" si="7"/>
        <v>7088.3369999999995</v>
      </c>
      <c r="J29" s="44">
        <f t="shared" si="7"/>
        <v>4245.061000000001</v>
      </c>
      <c r="K29" s="45">
        <f t="shared" si="7"/>
        <v>11333.398000000001</v>
      </c>
      <c r="L29" s="46">
        <f t="shared" si="7"/>
        <v>83780.056</v>
      </c>
      <c r="M29" s="421">
        <f t="shared" si="7"/>
        <v>52637.295000000006</v>
      </c>
      <c r="N29" s="435">
        <f t="shared" si="7"/>
        <v>136417.351</v>
      </c>
      <c r="O29" s="43">
        <f t="shared" si="7"/>
        <v>170904.467</v>
      </c>
    </row>
    <row r="30" spans="1:15" ht="16.5" customHeight="1">
      <c r="A30" s="42" t="s">
        <v>3</v>
      </c>
      <c r="B30" s="41"/>
      <c r="C30" s="40"/>
      <c r="D30" s="39"/>
      <c r="E30" s="401"/>
      <c r="F30" s="40"/>
      <c r="G30" s="39"/>
      <c r="H30" s="37"/>
      <c r="I30" s="40"/>
      <c r="J30" s="39"/>
      <c r="K30" s="38"/>
      <c r="L30" s="90"/>
      <c r="M30" s="419"/>
      <c r="N30" s="436"/>
      <c r="O30" s="36"/>
    </row>
    <row r="31" spans="1:15" ht="16.5" customHeight="1">
      <c r="A31" s="35" t="s">
        <v>442</v>
      </c>
      <c r="B31" s="34"/>
      <c r="C31" s="461">
        <f>(C26/C13-1)*100</f>
        <v>14.736850158949522</v>
      </c>
      <c r="D31" s="462">
        <f aca="true" t="shared" si="8" ref="D31:O31">(D26/D13-1)*100</f>
        <v>77.68681352930213</v>
      </c>
      <c r="E31" s="463">
        <f t="shared" si="8"/>
        <v>19.582896032020216</v>
      </c>
      <c r="F31" s="461">
        <f t="shared" si="8"/>
        <v>6.11008391904353</v>
      </c>
      <c r="G31" s="464">
        <f t="shared" si="8"/>
        <v>11.606631420037195</v>
      </c>
      <c r="H31" s="465">
        <f t="shared" si="8"/>
        <v>8.365551960829753</v>
      </c>
      <c r="I31" s="466">
        <f t="shared" si="8"/>
        <v>-15.259176680925702</v>
      </c>
      <c r="J31" s="462">
        <f t="shared" si="8"/>
        <v>9.780619527233526</v>
      </c>
      <c r="K31" s="467">
        <f t="shared" si="8"/>
        <v>-6.12359045004589</v>
      </c>
      <c r="L31" s="466">
        <f t="shared" si="8"/>
        <v>3.616931908514842</v>
      </c>
      <c r="M31" s="468">
        <f t="shared" si="8"/>
        <v>11.427126190563875</v>
      </c>
      <c r="N31" s="469">
        <f t="shared" si="8"/>
        <v>6.782973302922146</v>
      </c>
      <c r="O31" s="470">
        <f t="shared" si="8"/>
        <v>9.311512255876075</v>
      </c>
    </row>
    <row r="32" spans="1:15" ht="7.5" customHeight="1" thickBot="1">
      <c r="A32" s="33"/>
      <c r="B32" s="32"/>
      <c r="C32" s="31"/>
      <c r="D32" s="30"/>
      <c r="E32" s="402"/>
      <c r="F32" s="29"/>
      <c r="G32" s="27"/>
      <c r="H32" s="26"/>
      <c r="I32" s="29"/>
      <c r="J32" s="27"/>
      <c r="K32" s="28"/>
      <c r="L32" s="29"/>
      <c r="M32" s="422"/>
      <c r="N32" s="437"/>
      <c r="O32" s="25"/>
    </row>
    <row r="33" spans="1:15" ht="16.5" customHeight="1">
      <c r="A33" s="24" t="s">
        <v>2</v>
      </c>
      <c r="B33" s="23"/>
      <c r="C33" s="22"/>
      <c r="D33" s="21"/>
      <c r="E33" s="403"/>
      <c r="F33" s="20"/>
      <c r="G33" s="18"/>
      <c r="H33" s="17"/>
      <c r="I33" s="20"/>
      <c r="J33" s="18"/>
      <c r="K33" s="19"/>
      <c r="L33" s="20"/>
      <c r="M33" s="423"/>
      <c r="N33" s="438"/>
      <c r="O33" s="16"/>
    </row>
    <row r="34" spans="1:15" ht="16.5" customHeight="1" thickBot="1">
      <c r="A34" s="447" t="s">
        <v>443</v>
      </c>
      <c r="B34" s="15"/>
      <c r="C34" s="14">
        <f aca="true" t="shared" si="9" ref="C34:O34">(C29/C28-1)*100</f>
        <v>10.936518418667362</v>
      </c>
      <c r="D34" s="10">
        <f t="shared" si="9"/>
        <v>53.5076871305451</v>
      </c>
      <c r="E34" s="404">
        <f t="shared" si="9"/>
        <v>14.489482104733643</v>
      </c>
      <c r="F34" s="14">
        <f t="shared" si="9"/>
        <v>8.590246022261638</v>
      </c>
      <c r="G34" s="13">
        <f t="shared" si="9"/>
        <v>5.673512526722879</v>
      </c>
      <c r="H34" s="9">
        <f t="shared" si="9"/>
        <v>7.442931400638009</v>
      </c>
      <c r="I34" s="12">
        <f t="shared" si="9"/>
        <v>-40.179387478878546</v>
      </c>
      <c r="J34" s="10">
        <f t="shared" si="9"/>
        <v>-32.476483623038696</v>
      </c>
      <c r="K34" s="11">
        <f t="shared" si="9"/>
        <v>-37.50921572987724</v>
      </c>
      <c r="L34" s="12">
        <f t="shared" si="9"/>
        <v>1.583361999877031</v>
      </c>
      <c r="M34" s="424">
        <f t="shared" si="9"/>
        <v>1.0683496589315222</v>
      </c>
      <c r="N34" s="439">
        <f t="shared" si="9"/>
        <v>1.3840213242041877</v>
      </c>
      <c r="O34" s="8">
        <f t="shared" si="9"/>
        <v>3.781247745784788</v>
      </c>
    </row>
    <row r="35" spans="1:14" s="5" customFormat="1" ht="17.25" customHeight="1" thickTop="1">
      <c r="A35" s="89" t="s">
        <v>1</v>
      </c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="5" customFormat="1" ht="13.5" customHeight="1">
      <c r="A36" s="89" t="s">
        <v>0</v>
      </c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65517" ht="14.25">
      <c r="C65517" s="2" t="e">
        <f>((C65513/C65500)-1)*100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A31:B31 P31:IV31 A34:B34 P34:IV34">
    <cfRule type="cellIs" priority="1" dxfId="80" operator="lessThan" stopIfTrue="1">
      <formula>0</formula>
    </cfRule>
  </conditionalFormatting>
  <conditionalFormatting sqref="C30:O34">
    <cfRule type="cellIs" priority="2" dxfId="81" operator="lessThan" stopIfTrue="1">
      <formula>0</formula>
    </cfRule>
    <cfRule type="cellIs" priority="3" dxfId="82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8"/>
  <sheetViews>
    <sheetView showGridLines="0" zoomScale="90" zoomScaleNormal="90" zoomScalePageLayoutView="0" workbookViewId="0" topLeftCell="A1">
      <selection activeCell="N9" sqref="N9:O26"/>
    </sheetView>
  </sheetViews>
  <sheetFormatPr defaultColWidth="9.140625" defaultRowHeight="15"/>
  <cols>
    <col min="1" max="1" width="23.140625" style="94" customWidth="1"/>
    <col min="2" max="2" width="10.140625" style="94" customWidth="1"/>
    <col min="3" max="3" width="11.421875" style="94" customWidth="1"/>
    <col min="4" max="4" width="10.00390625" style="94" bestFit="1" customWidth="1"/>
    <col min="5" max="5" width="9.00390625" style="94" customWidth="1"/>
    <col min="6" max="6" width="10.28125" style="94" customWidth="1"/>
    <col min="7" max="7" width="11.57421875" style="94" customWidth="1"/>
    <col min="8" max="8" width="10.421875" style="94" customWidth="1"/>
    <col min="9" max="9" width="7.7109375" style="94" bestFit="1" customWidth="1"/>
    <col min="10" max="11" width="11.28125" style="94" customWidth="1"/>
    <col min="12" max="12" width="11.8515625" style="94" customWidth="1"/>
    <col min="13" max="13" width="8.8515625" style="94" customWidth="1"/>
    <col min="14" max="14" width="11.140625" style="94" bestFit="1" customWidth="1"/>
    <col min="15" max="15" width="11.00390625" style="94" customWidth="1"/>
    <col min="16" max="16" width="11.140625" style="94" bestFit="1" customWidth="1"/>
    <col min="17" max="17" width="7.7109375" style="94" bestFit="1" customWidth="1"/>
    <col min="18" max="16384" width="9.140625" style="94" customWidth="1"/>
  </cols>
  <sheetData>
    <row r="1" spans="14:17" ht="18.75" thickBot="1">
      <c r="N1" s="531" t="s">
        <v>28</v>
      </c>
      <c r="O1" s="532"/>
      <c r="P1" s="532"/>
      <c r="Q1" s="533"/>
    </row>
    <row r="2" ht="7.5" customHeight="1" thickBot="1"/>
    <row r="3" spans="1:17" ht="24" customHeight="1">
      <c r="A3" s="539" t="s">
        <v>39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1"/>
    </row>
    <row r="4" spans="1:17" ht="18" customHeight="1" thickBot="1">
      <c r="A4" s="542" t="s">
        <v>38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4"/>
    </row>
    <row r="5" spans="1:17" ht="15" thickBot="1">
      <c r="A5" s="545" t="s">
        <v>37</v>
      </c>
      <c r="B5" s="534" t="s">
        <v>36</v>
      </c>
      <c r="C5" s="535"/>
      <c r="D5" s="535"/>
      <c r="E5" s="535"/>
      <c r="F5" s="536"/>
      <c r="G5" s="536"/>
      <c r="H5" s="536"/>
      <c r="I5" s="537"/>
      <c r="J5" s="535" t="s">
        <v>35</v>
      </c>
      <c r="K5" s="535"/>
      <c r="L5" s="535"/>
      <c r="M5" s="535"/>
      <c r="N5" s="535"/>
      <c r="O5" s="535"/>
      <c r="P5" s="535"/>
      <c r="Q5" s="538"/>
    </row>
    <row r="6" spans="1:17" s="121" customFormat="1" ht="25.5" customHeight="1" thickBot="1">
      <c r="A6" s="546"/>
      <c r="B6" s="528" t="s">
        <v>444</v>
      </c>
      <c r="C6" s="529"/>
      <c r="D6" s="530"/>
      <c r="E6" s="526" t="s">
        <v>34</v>
      </c>
      <c r="F6" s="528" t="s">
        <v>445</v>
      </c>
      <c r="G6" s="529"/>
      <c r="H6" s="530"/>
      <c r="I6" s="524" t="s">
        <v>33</v>
      </c>
      <c r="J6" s="528" t="s">
        <v>446</v>
      </c>
      <c r="K6" s="529"/>
      <c r="L6" s="530"/>
      <c r="M6" s="526" t="s">
        <v>34</v>
      </c>
      <c r="N6" s="528" t="s">
        <v>447</v>
      </c>
      <c r="O6" s="529"/>
      <c r="P6" s="530"/>
      <c r="Q6" s="526" t="s">
        <v>33</v>
      </c>
    </row>
    <row r="7" spans="1:17" s="116" customFormat="1" ht="15" thickBot="1">
      <c r="A7" s="547"/>
      <c r="B7" s="120" t="s">
        <v>22</v>
      </c>
      <c r="C7" s="117" t="s">
        <v>21</v>
      </c>
      <c r="D7" s="117" t="s">
        <v>17</v>
      </c>
      <c r="E7" s="527"/>
      <c r="F7" s="120" t="s">
        <v>22</v>
      </c>
      <c r="G7" s="118" t="s">
        <v>21</v>
      </c>
      <c r="H7" s="117" t="s">
        <v>17</v>
      </c>
      <c r="I7" s="525"/>
      <c r="J7" s="120" t="s">
        <v>22</v>
      </c>
      <c r="K7" s="117" t="s">
        <v>21</v>
      </c>
      <c r="L7" s="118" t="s">
        <v>17</v>
      </c>
      <c r="M7" s="527"/>
      <c r="N7" s="119" t="s">
        <v>22</v>
      </c>
      <c r="O7" s="118" t="s">
        <v>21</v>
      </c>
      <c r="P7" s="117" t="s">
        <v>17</v>
      </c>
      <c r="Q7" s="527"/>
    </row>
    <row r="8" spans="1:17" s="97" customFormat="1" ht="16.5" customHeight="1" thickBot="1">
      <c r="A8" s="115" t="s">
        <v>24</v>
      </c>
      <c r="B8" s="111">
        <f>SUM(B9:B26)</f>
        <v>1204467</v>
      </c>
      <c r="C8" s="110">
        <f>SUM(C9:C26)</f>
        <v>63256</v>
      </c>
      <c r="D8" s="110">
        <f aca="true" t="shared" si="0" ref="D8:D14">C8+B8</f>
        <v>1267723</v>
      </c>
      <c r="E8" s="112">
        <f aca="true" t="shared" si="1" ref="E8:E14">(D8/$D$8)</f>
        <v>1</v>
      </c>
      <c r="F8" s="111">
        <f>SUM(F9:F26)</f>
        <v>1090092</v>
      </c>
      <c r="G8" s="110">
        <f>SUM(G9:G26)</f>
        <v>66953</v>
      </c>
      <c r="H8" s="110">
        <f aca="true" t="shared" si="2" ref="H8:H14">G8+F8</f>
        <v>1157045</v>
      </c>
      <c r="I8" s="109">
        <f aca="true" t="shared" si="3" ref="I8:I14">(D8/H8-1)*100</f>
        <v>9.565574372647557</v>
      </c>
      <c r="J8" s="114">
        <f>SUM(J9:J26)</f>
        <v>3609267</v>
      </c>
      <c r="K8" s="113">
        <f>SUM(K9:K26)</f>
        <v>210055</v>
      </c>
      <c r="L8" s="110">
        <f aca="true" t="shared" si="4" ref="L8:L14">K8+J8</f>
        <v>3819322</v>
      </c>
      <c r="M8" s="112">
        <f aca="true" t="shared" si="5" ref="M8:M14">(L8/$L$8)</f>
        <v>1</v>
      </c>
      <c r="N8" s="111">
        <f>SUM(N9:N26)</f>
        <v>3195451</v>
      </c>
      <c r="O8" s="110">
        <f>SUM(O9:O26)</f>
        <v>218485</v>
      </c>
      <c r="P8" s="110">
        <f aca="true" t="shared" si="6" ref="P8:P14">O8+N8</f>
        <v>3413936</v>
      </c>
      <c r="Q8" s="109">
        <f aca="true" t="shared" si="7" ref="Q8:Q14">(L8/P8-1)*100</f>
        <v>11.874446386809833</v>
      </c>
    </row>
    <row r="9" spans="1:17" s="97" customFormat="1" ht="18" customHeight="1" thickTop="1">
      <c r="A9" s="108" t="s">
        <v>149</v>
      </c>
      <c r="B9" s="105">
        <v>747518</v>
      </c>
      <c r="C9" s="104">
        <v>22638</v>
      </c>
      <c r="D9" s="104">
        <f t="shared" si="0"/>
        <v>770156</v>
      </c>
      <c r="E9" s="106">
        <f t="shared" si="1"/>
        <v>0.6075112623183456</v>
      </c>
      <c r="F9" s="105">
        <v>618774</v>
      </c>
      <c r="G9" s="104">
        <v>22332</v>
      </c>
      <c r="H9" s="104">
        <f t="shared" si="2"/>
        <v>641106</v>
      </c>
      <c r="I9" s="107">
        <f t="shared" si="3"/>
        <v>20.129276593886193</v>
      </c>
      <c r="J9" s="105">
        <v>2164181</v>
      </c>
      <c r="K9" s="104">
        <v>85578</v>
      </c>
      <c r="L9" s="104">
        <f t="shared" si="4"/>
        <v>2249759</v>
      </c>
      <c r="M9" s="106">
        <f t="shared" si="5"/>
        <v>0.5890466946751282</v>
      </c>
      <c r="N9" s="105">
        <v>1772432</v>
      </c>
      <c r="O9" s="104">
        <v>79597</v>
      </c>
      <c r="P9" s="104">
        <f t="shared" si="6"/>
        <v>1852029</v>
      </c>
      <c r="Q9" s="103">
        <f t="shared" si="7"/>
        <v>21.47536566652033</v>
      </c>
    </row>
    <row r="10" spans="1:17" s="97" customFormat="1" ht="18" customHeight="1">
      <c r="A10" s="108" t="s">
        <v>150</v>
      </c>
      <c r="B10" s="105">
        <v>215976</v>
      </c>
      <c r="C10" s="104">
        <v>0</v>
      </c>
      <c r="D10" s="104">
        <f t="shared" si="0"/>
        <v>215976</v>
      </c>
      <c r="E10" s="106">
        <f t="shared" si="1"/>
        <v>0.17036529273350723</v>
      </c>
      <c r="F10" s="105">
        <v>198948</v>
      </c>
      <c r="G10" s="104"/>
      <c r="H10" s="104">
        <f t="shared" si="2"/>
        <v>198948</v>
      </c>
      <c r="I10" s="107">
        <f t="shared" si="3"/>
        <v>8.559020447554143</v>
      </c>
      <c r="J10" s="105">
        <v>718004</v>
      </c>
      <c r="K10" s="104">
        <v>5262</v>
      </c>
      <c r="L10" s="104">
        <f t="shared" si="4"/>
        <v>723266</v>
      </c>
      <c r="M10" s="106">
        <f t="shared" si="5"/>
        <v>0.18937025995713375</v>
      </c>
      <c r="N10" s="105">
        <v>594111</v>
      </c>
      <c r="O10" s="104">
        <v>2755</v>
      </c>
      <c r="P10" s="104">
        <f t="shared" si="6"/>
        <v>596866</v>
      </c>
      <c r="Q10" s="103">
        <f t="shared" si="7"/>
        <v>21.17728267316281</v>
      </c>
    </row>
    <row r="11" spans="1:17" s="97" customFormat="1" ht="18" customHeight="1">
      <c r="A11" s="108" t="s">
        <v>151</v>
      </c>
      <c r="B11" s="105">
        <v>106238</v>
      </c>
      <c r="C11" s="104">
        <v>0</v>
      </c>
      <c r="D11" s="104">
        <f t="shared" si="0"/>
        <v>106238</v>
      </c>
      <c r="E11" s="106">
        <f t="shared" si="1"/>
        <v>0.08380221862346901</v>
      </c>
      <c r="F11" s="105">
        <v>151975</v>
      </c>
      <c r="G11" s="104"/>
      <c r="H11" s="104">
        <f t="shared" si="2"/>
        <v>151975</v>
      </c>
      <c r="I11" s="107">
        <f t="shared" si="3"/>
        <v>-30.095081427866422</v>
      </c>
      <c r="J11" s="105">
        <v>327957</v>
      </c>
      <c r="K11" s="104"/>
      <c r="L11" s="104">
        <f t="shared" si="4"/>
        <v>327957</v>
      </c>
      <c r="M11" s="106">
        <f t="shared" si="5"/>
        <v>0.08586785822195667</v>
      </c>
      <c r="N11" s="105">
        <v>476363</v>
      </c>
      <c r="O11" s="104"/>
      <c r="P11" s="104">
        <f t="shared" si="6"/>
        <v>476363</v>
      </c>
      <c r="Q11" s="103">
        <f t="shared" si="7"/>
        <v>-31.15397291561267</v>
      </c>
    </row>
    <row r="12" spans="1:17" s="97" customFormat="1" ht="18" customHeight="1">
      <c r="A12" s="108" t="s">
        <v>152</v>
      </c>
      <c r="B12" s="105">
        <v>61643</v>
      </c>
      <c r="C12" s="104">
        <v>114</v>
      </c>
      <c r="D12" s="104">
        <f t="shared" si="0"/>
        <v>61757</v>
      </c>
      <c r="E12" s="106">
        <f t="shared" si="1"/>
        <v>0.04871490065258736</v>
      </c>
      <c r="F12" s="105">
        <v>62657</v>
      </c>
      <c r="G12" s="104">
        <v>7852</v>
      </c>
      <c r="H12" s="104">
        <f t="shared" si="2"/>
        <v>70509</v>
      </c>
      <c r="I12" s="107">
        <f t="shared" si="3"/>
        <v>-12.41259980995334</v>
      </c>
      <c r="J12" s="105">
        <v>182828</v>
      </c>
      <c r="K12" s="104">
        <v>627</v>
      </c>
      <c r="L12" s="104">
        <f t="shared" si="4"/>
        <v>183455</v>
      </c>
      <c r="M12" s="106">
        <f t="shared" si="5"/>
        <v>0.04803339440874584</v>
      </c>
      <c r="N12" s="105">
        <v>191654</v>
      </c>
      <c r="O12" s="104">
        <v>25468</v>
      </c>
      <c r="P12" s="104">
        <f t="shared" si="6"/>
        <v>217122</v>
      </c>
      <c r="Q12" s="103">
        <f t="shared" si="7"/>
        <v>-15.506028868562371</v>
      </c>
    </row>
    <row r="13" spans="1:17" s="97" customFormat="1" ht="18" customHeight="1">
      <c r="A13" s="108" t="s">
        <v>153</v>
      </c>
      <c r="B13" s="105">
        <v>51922</v>
      </c>
      <c r="C13" s="104">
        <v>0</v>
      </c>
      <c r="D13" s="104">
        <f t="shared" si="0"/>
        <v>51922</v>
      </c>
      <c r="E13" s="106">
        <f t="shared" si="1"/>
        <v>0.040956896735327826</v>
      </c>
      <c r="F13" s="105">
        <v>39732</v>
      </c>
      <c r="G13" s="104">
        <v>778</v>
      </c>
      <c r="H13" s="104">
        <f t="shared" si="2"/>
        <v>40510</v>
      </c>
      <c r="I13" s="107">
        <f t="shared" si="3"/>
        <v>28.170822019254516</v>
      </c>
      <c r="J13" s="105">
        <v>155060</v>
      </c>
      <c r="K13" s="104"/>
      <c r="L13" s="104">
        <f t="shared" si="4"/>
        <v>155060</v>
      </c>
      <c r="M13" s="106">
        <f t="shared" si="5"/>
        <v>0.040598828797362464</v>
      </c>
      <c r="N13" s="105">
        <v>109517</v>
      </c>
      <c r="O13" s="104">
        <v>814</v>
      </c>
      <c r="P13" s="104">
        <f t="shared" si="6"/>
        <v>110331</v>
      </c>
      <c r="Q13" s="103">
        <f t="shared" si="7"/>
        <v>40.54073651104404</v>
      </c>
    </row>
    <row r="14" spans="1:17" s="97" customFormat="1" ht="18" customHeight="1">
      <c r="A14" s="108" t="s">
        <v>155</v>
      </c>
      <c r="B14" s="105">
        <v>21170</v>
      </c>
      <c r="C14" s="104">
        <v>0</v>
      </c>
      <c r="D14" s="104">
        <f t="shared" si="0"/>
        <v>21170</v>
      </c>
      <c r="E14" s="106">
        <f t="shared" si="1"/>
        <v>0.016699231614477294</v>
      </c>
      <c r="F14" s="105">
        <v>18006</v>
      </c>
      <c r="G14" s="104">
        <v>368</v>
      </c>
      <c r="H14" s="104">
        <f t="shared" si="2"/>
        <v>18374</v>
      </c>
      <c r="I14" s="107">
        <f t="shared" si="3"/>
        <v>15.217154675084355</v>
      </c>
      <c r="J14" s="105">
        <v>61237</v>
      </c>
      <c r="K14" s="104"/>
      <c r="L14" s="104">
        <f t="shared" si="4"/>
        <v>61237</v>
      </c>
      <c r="M14" s="106">
        <f t="shared" si="5"/>
        <v>0.016033474004024797</v>
      </c>
      <c r="N14" s="105">
        <v>51374</v>
      </c>
      <c r="O14" s="104">
        <v>1395</v>
      </c>
      <c r="P14" s="104">
        <f t="shared" si="6"/>
        <v>52769</v>
      </c>
      <c r="Q14" s="103">
        <f t="shared" si="7"/>
        <v>16.047300498398688</v>
      </c>
    </row>
    <row r="15" spans="1:17" s="97" customFormat="1" ht="18" customHeight="1">
      <c r="A15" s="108" t="s">
        <v>154</v>
      </c>
      <c r="B15" s="105">
        <v>0</v>
      </c>
      <c r="C15" s="104">
        <v>18882</v>
      </c>
      <c r="D15" s="104">
        <f aca="true" t="shared" si="8" ref="D15:D23">C15+B15</f>
        <v>18882</v>
      </c>
      <c r="E15" s="106">
        <f aca="true" t="shared" si="9" ref="E15:E23">(D15/$D$8)</f>
        <v>0.014894420942114326</v>
      </c>
      <c r="F15" s="105"/>
      <c r="G15" s="104">
        <v>17312</v>
      </c>
      <c r="H15" s="104">
        <f aca="true" t="shared" si="10" ref="H15:H23">G15+F15</f>
        <v>17312</v>
      </c>
      <c r="I15" s="107">
        <f aca="true" t="shared" si="11" ref="I15:I23">(D15/H15-1)*100</f>
        <v>9.068853974122003</v>
      </c>
      <c r="J15" s="105"/>
      <c r="K15" s="104">
        <v>56347</v>
      </c>
      <c r="L15" s="104">
        <f aca="true" t="shared" si="12" ref="L15:L23">K15+J15</f>
        <v>56347</v>
      </c>
      <c r="M15" s="106">
        <f aca="true" t="shared" si="13" ref="M15:M23">(L15/$L$8)</f>
        <v>0.014753142049819314</v>
      </c>
      <c r="N15" s="105"/>
      <c r="O15" s="104">
        <v>52971</v>
      </c>
      <c r="P15" s="104">
        <f aca="true" t="shared" si="14" ref="P15:P23">O15+N15</f>
        <v>52971</v>
      </c>
      <c r="Q15" s="103">
        <f aca="true" t="shared" si="15" ref="Q15:Q23">(L15/P15-1)*100</f>
        <v>6.373298597345722</v>
      </c>
    </row>
    <row r="16" spans="1:17" s="97" customFormat="1" ht="18" customHeight="1">
      <c r="A16" s="108" t="s">
        <v>156</v>
      </c>
      <c r="B16" s="105">
        <v>0</v>
      </c>
      <c r="C16" s="104">
        <v>2870</v>
      </c>
      <c r="D16" s="104">
        <f>C16+B16</f>
        <v>2870</v>
      </c>
      <c r="E16" s="106">
        <f>(D16/$D$8)</f>
        <v>0.002263901498986766</v>
      </c>
      <c r="F16" s="105"/>
      <c r="G16" s="104">
        <v>1992</v>
      </c>
      <c r="H16" s="104">
        <f>G16+F16</f>
        <v>1992</v>
      </c>
      <c r="I16" s="107">
        <f>(D16/H16-1)*100</f>
        <v>44.076305220883526</v>
      </c>
      <c r="J16" s="105"/>
      <c r="K16" s="104">
        <v>8666</v>
      </c>
      <c r="L16" s="104">
        <f>K16+J16</f>
        <v>8666</v>
      </c>
      <c r="M16" s="106">
        <f>(L16/$L$8)</f>
        <v>0.0022689891033015807</v>
      </c>
      <c r="N16" s="105"/>
      <c r="O16" s="104">
        <v>7076</v>
      </c>
      <c r="P16" s="104">
        <f>O16+N16</f>
        <v>7076</v>
      </c>
      <c r="Q16" s="103">
        <f>(L16/P16-1)*100</f>
        <v>22.47032221594121</v>
      </c>
    </row>
    <row r="17" spans="1:17" s="97" customFormat="1" ht="18" customHeight="1">
      <c r="A17" s="108" t="s">
        <v>158</v>
      </c>
      <c r="B17" s="105">
        <v>0</v>
      </c>
      <c r="C17" s="104">
        <v>2670</v>
      </c>
      <c r="D17" s="104">
        <f>C17+B17</f>
        <v>2670</v>
      </c>
      <c r="E17" s="106">
        <f>(D17/$D$8)</f>
        <v>0.0021061383283256675</v>
      </c>
      <c r="F17" s="105"/>
      <c r="G17" s="104">
        <v>2555</v>
      </c>
      <c r="H17" s="104">
        <f>G17+F17</f>
        <v>2555</v>
      </c>
      <c r="I17" s="107">
        <f>(D17/H17-1)*100</f>
        <v>4.500978473581219</v>
      </c>
      <c r="J17" s="105"/>
      <c r="K17" s="104">
        <v>7125</v>
      </c>
      <c r="L17" s="104">
        <f>K17+J17</f>
        <v>7125</v>
      </c>
      <c r="M17" s="106">
        <f>(L17/$L$8)</f>
        <v>0.0018655143504527768</v>
      </c>
      <c r="N17" s="105"/>
      <c r="O17" s="104">
        <v>5077</v>
      </c>
      <c r="P17" s="104">
        <f>O17+N17</f>
        <v>5077</v>
      </c>
      <c r="Q17" s="103">
        <f>(L17/P17-1)*100</f>
        <v>40.33878274571598</v>
      </c>
    </row>
    <row r="18" spans="1:17" s="97" customFormat="1" ht="18" customHeight="1">
      <c r="A18" s="108" t="s">
        <v>157</v>
      </c>
      <c r="B18" s="105">
        <v>0</v>
      </c>
      <c r="C18" s="104">
        <v>2593</v>
      </c>
      <c r="D18" s="104">
        <f t="shared" si="8"/>
        <v>2593</v>
      </c>
      <c r="E18" s="106">
        <f t="shared" si="9"/>
        <v>0.002045399507621144</v>
      </c>
      <c r="F18" s="105"/>
      <c r="G18" s="104">
        <v>1733</v>
      </c>
      <c r="H18" s="104">
        <f t="shared" si="10"/>
        <v>1733</v>
      </c>
      <c r="I18" s="107">
        <f t="shared" si="11"/>
        <v>49.62492787074437</v>
      </c>
      <c r="J18" s="105"/>
      <c r="K18" s="104">
        <v>7893</v>
      </c>
      <c r="L18" s="104">
        <f t="shared" si="12"/>
        <v>7893</v>
      </c>
      <c r="M18" s="106">
        <f t="shared" si="13"/>
        <v>0.0020665971604384233</v>
      </c>
      <c r="N18" s="105"/>
      <c r="O18" s="104">
        <v>6620</v>
      </c>
      <c r="P18" s="104">
        <f t="shared" si="14"/>
        <v>6620</v>
      </c>
      <c r="Q18" s="103">
        <f t="shared" si="15"/>
        <v>19.229607250755286</v>
      </c>
    </row>
    <row r="19" spans="1:17" s="97" customFormat="1" ht="18" customHeight="1">
      <c r="A19" s="108" t="s">
        <v>159</v>
      </c>
      <c r="B19" s="105">
        <v>0</v>
      </c>
      <c r="C19" s="104">
        <v>1865</v>
      </c>
      <c r="D19" s="104">
        <f t="shared" si="8"/>
        <v>1865</v>
      </c>
      <c r="E19" s="106">
        <f t="shared" si="9"/>
        <v>0.0014711415664147452</v>
      </c>
      <c r="F19" s="105"/>
      <c r="G19" s="104">
        <v>1591</v>
      </c>
      <c r="H19" s="104">
        <f t="shared" si="10"/>
        <v>1591</v>
      </c>
      <c r="I19" s="107">
        <f t="shared" si="11"/>
        <v>17.22187303582652</v>
      </c>
      <c r="J19" s="105"/>
      <c r="K19" s="104">
        <v>4088</v>
      </c>
      <c r="L19" s="104">
        <f t="shared" si="12"/>
        <v>4088</v>
      </c>
      <c r="M19" s="106">
        <f t="shared" si="13"/>
        <v>0.0010703470406527651</v>
      </c>
      <c r="N19" s="105"/>
      <c r="O19" s="104">
        <v>4631</v>
      </c>
      <c r="P19" s="104">
        <f t="shared" si="14"/>
        <v>4631</v>
      </c>
      <c r="Q19" s="103">
        <f t="shared" si="15"/>
        <v>-11.725329302526454</v>
      </c>
    </row>
    <row r="20" spans="1:17" s="97" customFormat="1" ht="18" customHeight="1">
      <c r="A20" s="108" t="s">
        <v>160</v>
      </c>
      <c r="B20" s="105">
        <v>0</v>
      </c>
      <c r="C20" s="104">
        <v>1172</v>
      </c>
      <c r="D20" s="104">
        <f t="shared" si="8"/>
        <v>1172</v>
      </c>
      <c r="E20" s="106">
        <f t="shared" si="9"/>
        <v>0.0009244921800740382</v>
      </c>
      <c r="F20" s="105"/>
      <c r="G20" s="104">
        <v>1129</v>
      </c>
      <c r="H20" s="104">
        <f t="shared" si="10"/>
        <v>1129</v>
      </c>
      <c r="I20" s="107">
        <f t="shared" si="11"/>
        <v>3.8086802480070903</v>
      </c>
      <c r="J20" s="105"/>
      <c r="K20" s="104">
        <v>3215</v>
      </c>
      <c r="L20" s="104">
        <f t="shared" si="12"/>
        <v>3215</v>
      </c>
      <c r="M20" s="106">
        <f t="shared" si="13"/>
        <v>0.0008417724402393933</v>
      </c>
      <c r="N20" s="105"/>
      <c r="O20" s="104">
        <v>2842</v>
      </c>
      <c r="P20" s="104">
        <f t="shared" si="14"/>
        <v>2842</v>
      </c>
      <c r="Q20" s="103">
        <f t="shared" si="15"/>
        <v>13.124560168895139</v>
      </c>
    </row>
    <row r="21" spans="1:17" s="97" customFormat="1" ht="18" customHeight="1">
      <c r="A21" s="108" t="s">
        <v>167</v>
      </c>
      <c r="B21" s="105">
        <v>0</v>
      </c>
      <c r="C21" s="104">
        <v>830</v>
      </c>
      <c r="D21" s="104">
        <f t="shared" si="8"/>
        <v>830</v>
      </c>
      <c r="E21" s="106">
        <f t="shared" si="9"/>
        <v>0.0006547171582435595</v>
      </c>
      <c r="F21" s="105"/>
      <c r="G21" s="104">
        <v>190</v>
      </c>
      <c r="H21" s="104">
        <f t="shared" si="10"/>
        <v>190</v>
      </c>
      <c r="I21" s="107">
        <f t="shared" si="11"/>
        <v>336.84210526315786</v>
      </c>
      <c r="J21" s="105"/>
      <c r="K21" s="104">
        <v>2373</v>
      </c>
      <c r="L21" s="104">
        <f t="shared" si="12"/>
        <v>2373</v>
      </c>
      <c r="M21" s="106">
        <f t="shared" si="13"/>
        <v>0.000621314463666588</v>
      </c>
      <c r="N21" s="105"/>
      <c r="O21" s="104">
        <v>391</v>
      </c>
      <c r="P21" s="104">
        <f t="shared" si="14"/>
        <v>391</v>
      </c>
      <c r="Q21" s="103">
        <f t="shared" si="15"/>
        <v>506.90537084398983</v>
      </c>
    </row>
    <row r="22" spans="1:17" s="97" customFormat="1" ht="18" customHeight="1">
      <c r="A22" s="108" t="s">
        <v>448</v>
      </c>
      <c r="B22" s="105">
        <v>0</v>
      </c>
      <c r="C22" s="104">
        <v>794</v>
      </c>
      <c r="D22" s="104">
        <f t="shared" si="8"/>
        <v>794</v>
      </c>
      <c r="E22" s="106">
        <f t="shared" si="9"/>
        <v>0.0006263197875245618</v>
      </c>
      <c r="F22" s="105"/>
      <c r="G22" s="104">
        <v>161</v>
      </c>
      <c r="H22" s="104">
        <f t="shared" si="10"/>
        <v>161</v>
      </c>
      <c r="I22" s="107">
        <f t="shared" si="11"/>
        <v>393.16770186335407</v>
      </c>
      <c r="J22" s="105"/>
      <c r="K22" s="104">
        <v>2492</v>
      </c>
      <c r="L22" s="104">
        <f t="shared" si="12"/>
        <v>2492</v>
      </c>
      <c r="M22" s="106">
        <f t="shared" si="13"/>
        <v>0.0006524718261513431</v>
      </c>
      <c r="N22" s="105"/>
      <c r="O22" s="104">
        <v>916</v>
      </c>
      <c r="P22" s="104">
        <f t="shared" si="14"/>
        <v>916</v>
      </c>
      <c r="Q22" s="103">
        <f t="shared" si="15"/>
        <v>172.05240174672488</v>
      </c>
    </row>
    <row r="23" spans="1:17" s="97" customFormat="1" ht="18" customHeight="1">
      <c r="A23" s="108" t="s">
        <v>449</v>
      </c>
      <c r="B23" s="105">
        <v>0</v>
      </c>
      <c r="C23" s="104">
        <v>724</v>
      </c>
      <c r="D23" s="104">
        <f t="shared" si="8"/>
        <v>724</v>
      </c>
      <c r="E23" s="106">
        <f t="shared" si="9"/>
        <v>0.0005711026777931773</v>
      </c>
      <c r="F23" s="105"/>
      <c r="G23" s="104">
        <v>646</v>
      </c>
      <c r="H23" s="104">
        <f t="shared" si="10"/>
        <v>646</v>
      </c>
      <c r="I23" s="107">
        <f t="shared" si="11"/>
        <v>12.074303405572762</v>
      </c>
      <c r="J23" s="105"/>
      <c r="K23" s="104">
        <v>1737</v>
      </c>
      <c r="L23" s="104">
        <f t="shared" si="12"/>
        <v>1737</v>
      </c>
      <c r="M23" s="106">
        <f t="shared" si="13"/>
        <v>0.00045479276164722427</v>
      </c>
      <c r="N23" s="105"/>
      <c r="O23" s="104">
        <v>1519</v>
      </c>
      <c r="P23" s="104">
        <f t="shared" si="14"/>
        <v>1519</v>
      </c>
      <c r="Q23" s="103">
        <f t="shared" si="15"/>
        <v>14.351547070441084</v>
      </c>
    </row>
    <row r="24" spans="1:17" s="97" customFormat="1" ht="18" customHeight="1">
      <c r="A24" s="108" t="s">
        <v>450</v>
      </c>
      <c r="B24" s="105">
        <v>0</v>
      </c>
      <c r="C24" s="104">
        <v>688</v>
      </c>
      <c r="D24" s="104">
        <f>C24+B24</f>
        <v>688</v>
      </c>
      <c r="E24" s="106">
        <f>(D24/$D$8)</f>
        <v>0.0005427053070741794</v>
      </c>
      <c r="F24" s="105"/>
      <c r="G24" s="104">
        <v>691</v>
      </c>
      <c r="H24" s="104">
        <f>G24+F24</f>
        <v>691</v>
      </c>
      <c r="I24" s="107">
        <f>(D24/H24-1)*100</f>
        <v>-0.434153400868309</v>
      </c>
      <c r="J24" s="105"/>
      <c r="K24" s="104">
        <v>2163</v>
      </c>
      <c r="L24" s="104">
        <f>K24+J24</f>
        <v>2163</v>
      </c>
      <c r="M24" s="106">
        <f>(L24/$L$8)</f>
        <v>0.0005663308828111376</v>
      </c>
      <c r="N24" s="105"/>
      <c r="O24" s="104">
        <v>1847</v>
      </c>
      <c r="P24" s="104">
        <f>O24+N24</f>
        <v>1847</v>
      </c>
      <c r="Q24" s="103">
        <f>(L24/P24-1)*100</f>
        <v>17.108825121819173</v>
      </c>
    </row>
    <row r="25" spans="1:17" s="97" customFormat="1" ht="18" customHeight="1">
      <c r="A25" s="108" t="s">
        <v>451</v>
      </c>
      <c r="B25" s="105">
        <v>0</v>
      </c>
      <c r="C25" s="104">
        <v>642</v>
      </c>
      <c r="D25" s="104">
        <f>C25+B25</f>
        <v>642</v>
      </c>
      <c r="E25" s="106">
        <f>(D25/$D$8)</f>
        <v>0.0005064197778221267</v>
      </c>
      <c r="F25" s="105"/>
      <c r="G25" s="104">
        <v>500</v>
      </c>
      <c r="H25" s="104">
        <f>G25+F25</f>
        <v>500</v>
      </c>
      <c r="I25" s="107">
        <f>(D25/H25-1)*100</f>
        <v>28.400000000000002</v>
      </c>
      <c r="J25" s="105"/>
      <c r="K25" s="104">
        <v>1443</v>
      </c>
      <c r="L25" s="104">
        <f>K25+J25</f>
        <v>1443</v>
      </c>
      <c r="M25" s="106">
        <f>(L25/$L$8)</f>
        <v>0.00037781574844959395</v>
      </c>
      <c r="N25" s="105"/>
      <c r="O25" s="104">
        <v>1188</v>
      </c>
      <c r="P25" s="104">
        <f>O25+N25</f>
        <v>1188</v>
      </c>
      <c r="Q25" s="103">
        <f>(L25/P25-1)*100</f>
        <v>21.464646464646474</v>
      </c>
    </row>
    <row r="26" spans="1:17" s="97" customFormat="1" ht="18" customHeight="1" thickBot="1">
      <c r="A26" s="102" t="s">
        <v>162</v>
      </c>
      <c r="B26" s="99">
        <v>0</v>
      </c>
      <c r="C26" s="98">
        <v>6774</v>
      </c>
      <c r="D26" s="98">
        <f>C26+B26</f>
        <v>6774</v>
      </c>
      <c r="E26" s="100">
        <f>(D26/$D$8)</f>
        <v>0.005343438590291412</v>
      </c>
      <c r="F26" s="99">
        <v>0</v>
      </c>
      <c r="G26" s="98">
        <v>7123</v>
      </c>
      <c r="H26" s="98">
        <f>G26+F26</f>
        <v>7123</v>
      </c>
      <c r="I26" s="101">
        <f>(D26/H26-1)*100</f>
        <v>-4.89962094623052</v>
      </c>
      <c r="J26" s="99">
        <v>0</v>
      </c>
      <c r="K26" s="98">
        <v>21046</v>
      </c>
      <c r="L26" s="98">
        <f>K26+J26</f>
        <v>21046</v>
      </c>
      <c r="M26" s="100">
        <f>(L26/$L$8)</f>
        <v>0.005510402108018125</v>
      </c>
      <c r="N26" s="99">
        <v>0</v>
      </c>
      <c r="O26" s="98">
        <v>23378</v>
      </c>
      <c r="P26" s="98">
        <f>O26+N26</f>
        <v>23378</v>
      </c>
      <c r="Q26" s="440">
        <f>(L26/P26-1)*100</f>
        <v>-9.97519034990162</v>
      </c>
    </row>
    <row r="27" s="96" customFormat="1" ht="12.75">
      <c r="A27" s="95" t="s">
        <v>1</v>
      </c>
    </row>
    <row r="28" ht="14.25">
      <c r="A28" s="95" t="s"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7:Q65536 I27:I65536 Q3 I3 I5 Q5">
    <cfRule type="cellIs" priority="1" dxfId="80" operator="lessThan" stopIfTrue="1">
      <formula>0</formula>
    </cfRule>
  </conditionalFormatting>
  <conditionalFormatting sqref="I8:I26 Q8:Q26">
    <cfRule type="cellIs" priority="2" dxfId="80" operator="lessThan" stopIfTrue="1">
      <formula>0</formula>
    </cfRule>
    <cfRule type="cellIs" priority="3" dxfId="82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30"/>
  <sheetViews>
    <sheetView showGridLines="0" zoomScale="90" zoomScaleNormal="90" zoomScalePageLayoutView="0" workbookViewId="0" topLeftCell="A1">
      <pane xSplit="22320" topLeftCell="A1" activePane="topLeft" state="split"/>
      <selection pane="topLeft" activeCell="N1" sqref="N1:Q1"/>
      <selection pane="topRight" activeCell="J1" sqref="J1"/>
    </sheetView>
  </sheetViews>
  <sheetFormatPr defaultColWidth="9.140625" defaultRowHeight="15"/>
  <cols>
    <col min="1" max="1" width="23.421875" style="94" customWidth="1"/>
    <col min="2" max="2" width="10.421875" style="94" customWidth="1"/>
    <col min="3" max="3" width="11.8515625" style="94" customWidth="1"/>
    <col min="4" max="4" width="8.140625" style="94" bestFit="1" customWidth="1"/>
    <col min="5" max="5" width="10.140625" style="94" bestFit="1" customWidth="1"/>
    <col min="6" max="6" width="8.8515625" style="94" customWidth="1"/>
    <col min="7" max="7" width="12.28125" style="94" customWidth="1"/>
    <col min="8" max="8" width="8.00390625" style="94" bestFit="1" customWidth="1"/>
    <col min="9" max="9" width="7.7109375" style="94" bestFit="1" customWidth="1"/>
    <col min="10" max="10" width="9.421875" style="94" customWidth="1"/>
    <col min="11" max="11" width="11.28125" style="94" customWidth="1"/>
    <col min="12" max="12" width="8.140625" style="94" bestFit="1" customWidth="1"/>
    <col min="13" max="13" width="10.421875" style="94" customWidth="1"/>
    <col min="14" max="14" width="9.00390625" style="94" customWidth="1"/>
    <col min="15" max="15" width="12.28125" style="94" customWidth="1"/>
    <col min="16" max="16" width="7.8515625" style="94" customWidth="1"/>
    <col min="17" max="17" width="7.7109375" style="94" bestFit="1" customWidth="1"/>
    <col min="18" max="16384" width="9.140625" style="94" customWidth="1"/>
  </cols>
  <sheetData>
    <row r="1" spans="14:17" ht="18.75" thickBot="1">
      <c r="N1" s="531" t="s">
        <v>28</v>
      </c>
      <c r="O1" s="532"/>
      <c r="P1" s="532"/>
      <c r="Q1" s="533"/>
    </row>
    <row r="2" ht="7.5" customHeight="1" thickBot="1"/>
    <row r="3" spans="1:17" ht="24" customHeight="1">
      <c r="A3" s="539" t="s">
        <v>41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1"/>
    </row>
    <row r="4" spans="1:17" ht="16.5" customHeight="1" thickBot="1">
      <c r="A4" s="542" t="s">
        <v>38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4"/>
    </row>
    <row r="5" spans="1:17" ht="15" thickBot="1">
      <c r="A5" s="545" t="s">
        <v>37</v>
      </c>
      <c r="B5" s="534" t="s">
        <v>36</v>
      </c>
      <c r="C5" s="535"/>
      <c r="D5" s="535"/>
      <c r="E5" s="535"/>
      <c r="F5" s="536"/>
      <c r="G5" s="536"/>
      <c r="H5" s="536"/>
      <c r="I5" s="537"/>
      <c r="J5" s="535" t="s">
        <v>35</v>
      </c>
      <c r="K5" s="535"/>
      <c r="L5" s="535"/>
      <c r="M5" s="535"/>
      <c r="N5" s="535"/>
      <c r="O5" s="535"/>
      <c r="P5" s="535"/>
      <c r="Q5" s="538"/>
    </row>
    <row r="6" spans="1:17" s="121" customFormat="1" ht="25.5" customHeight="1" thickBot="1">
      <c r="A6" s="546"/>
      <c r="B6" s="528" t="s">
        <v>444</v>
      </c>
      <c r="C6" s="529"/>
      <c r="D6" s="530"/>
      <c r="E6" s="526" t="s">
        <v>34</v>
      </c>
      <c r="F6" s="528" t="s">
        <v>445</v>
      </c>
      <c r="G6" s="529"/>
      <c r="H6" s="530"/>
      <c r="I6" s="524" t="s">
        <v>33</v>
      </c>
      <c r="J6" s="528" t="s">
        <v>446</v>
      </c>
      <c r="K6" s="529"/>
      <c r="L6" s="530"/>
      <c r="M6" s="526" t="s">
        <v>34</v>
      </c>
      <c r="N6" s="528" t="s">
        <v>447</v>
      </c>
      <c r="O6" s="529"/>
      <c r="P6" s="530"/>
      <c r="Q6" s="526" t="s">
        <v>33</v>
      </c>
    </row>
    <row r="7" spans="1:17" s="116" customFormat="1" ht="15" thickBot="1">
      <c r="A7" s="547"/>
      <c r="B7" s="120" t="s">
        <v>22</v>
      </c>
      <c r="C7" s="117" t="s">
        <v>21</v>
      </c>
      <c r="D7" s="117" t="s">
        <v>17</v>
      </c>
      <c r="E7" s="527"/>
      <c r="F7" s="120" t="s">
        <v>22</v>
      </c>
      <c r="G7" s="118" t="s">
        <v>21</v>
      </c>
      <c r="H7" s="117" t="s">
        <v>17</v>
      </c>
      <c r="I7" s="525"/>
      <c r="J7" s="120" t="s">
        <v>22</v>
      </c>
      <c r="K7" s="117" t="s">
        <v>21</v>
      </c>
      <c r="L7" s="118" t="s">
        <v>17</v>
      </c>
      <c r="M7" s="527"/>
      <c r="N7" s="119" t="s">
        <v>22</v>
      </c>
      <c r="O7" s="118" t="s">
        <v>21</v>
      </c>
      <c r="P7" s="117" t="s">
        <v>17</v>
      </c>
      <c r="Q7" s="527"/>
    </row>
    <row r="8" spans="1:17" s="123" customFormat="1" ht="16.5" customHeight="1" thickBot="1">
      <c r="A8" s="128" t="s">
        <v>24</v>
      </c>
      <c r="B8" s="126">
        <f>SUM(B9:B27)</f>
        <v>11697.126999999997</v>
      </c>
      <c r="C8" s="125">
        <f>SUM(C9:C27)</f>
        <v>1510.8229999999999</v>
      </c>
      <c r="D8" s="125">
        <f aca="true" t="shared" si="0" ref="D8:D21">C8+B8</f>
        <v>13207.949999999997</v>
      </c>
      <c r="E8" s="127">
        <f aca="true" t="shared" si="1" ref="E8:E14">(D8/$D$8)</f>
        <v>1</v>
      </c>
      <c r="F8" s="126">
        <f>SUM(F9:F27)</f>
        <v>10194.742999999999</v>
      </c>
      <c r="G8" s="125">
        <f>SUM(G9:G27)</f>
        <v>850.2729999999999</v>
      </c>
      <c r="H8" s="125">
        <f aca="true" t="shared" si="2" ref="H8:H21">G8+F8</f>
        <v>11045.015999999998</v>
      </c>
      <c r="I8" s="124">
        <f aca="true" t="shared" si="3" ref="I8:I14">(D8/H8-1)*100</f>
        <v>19.582896032020237</v>
      </c>
      <c r="J8" s="126">
        <f>SUM(J9:J27)</f>
        <v>30627.921999999995</v>
      </c>
      <c r="K8" s="125">
        <f>SUM(K9:K27)</f>
        <v>3859.194000000001</v>
      </c>
      <c r="L8" s="125">
        <f aca="true" t="shared" si="4" ref="L8:L21">K8+J8</f>
        <v>34487.115999999995</v>
      </c>
      <c r="M8" s="127">
        <f aca="true" t="shared" si="5" ref="M8:M14">(L8/$L$8)</f>
        <v>1</v>
      </c>
      <c r="N8" s="126">
        <f>SUM(N9:N27)</f>
        <v>27608.512</v>
      </c>
      <c r="O8" s="125">
        <f>SUM(O9:O27)</f>
        <v>2514.007</v>
      </c>
      <c r="P8" s="125">
        <f aca="true" t="shared" si="6" ref="P8:P21">O8+N8</f>
        <v>30122.519</v>
      </c>
      <c r="Q8" s="124">
        <f aca="true" t="shared" si="7" ref="Q8:Q14">(L8/P8-1)*100</f>
        <v>14.489482104733643</v>
      </c>
    </row>
    <row r="9" spans="1:17" s="97" customFormat="1" ht="16.5" customHeight="1" thickTop="1">
      <c r="A9" s="108" t="s">
        <v>149</v>
      </c>
      <c r="B9" s="105">
        <v>4284.239</v>
      </c>
      <c r="C9" s="104">
        <v>189.83899999999997</v>
      </c>
      <c r="D9" s="104">
        <f t="shared" si="0"/>
        <v>4474.0779999999995</v>
      </c>
      <c r="E9" s="106">
        <f t="shared" si="1"/>
        <v>0.3387412883907041</v>
      </c>
      <c r="F9" s="105">
        <v>3080.084</v>
      </c>
      <c r="G9" s="104">
        <v>153.60399999999996</v>
      </c>
      <c r="H9" s="104">
        <f t="shared" si="2"/>
        <v>3233.6879999999996</v>
      </c>
      <c r="I9" s="107">
        <f t="shared" si="3"/>
        <v>38.358369762327094</v>
      </c>
      <c r="J9" s="105">
        <v>11285.511999999997</v>
      </c>
      <c r="K9" s="104">
        <v>548.6940000000001</v>
      </c>
      <c r="L9" s="104">
        <f t="shared" si="4"/>
        <v>11834.205999999996</v>
      </c>
      <c r="M9" s="106">
        <f t="shared" si="5"/>
        <v>0.3431486123687466</v>
      </c>
      <c r="N9" s="105">
        <v>8065.445999999998</v>
      </c>
      <c r="O9" s="104">
        <v>407.20400000000006</v>
      </c>
      <c r="P9" s="104">
        <f t="shared" si="6"/>
        <v>8472.649999999998</v>
      </c>
      <c r="Q9" s="103">
        <f t="shared" si="7"/>
        <v>39.67537901364979</v>
      </c>
    </row>
    <row r="10" spans="1:17" s="97" customFormat="1" ht="16.5" customHeight="1">
      <c r="A10" s="108" t="s">
        <v>163</v>
      </c>
      <c r="B10" s="105">
        <v>2176.329</v>
      </c>
      <c r="C10" s="104">
        <v>0</v>
      </c>
      <c r="D10" s="104">
        <f t="shared" si="0"/>
        <v>2176.329</v>
      </c>
      <c r="E10" s="106">
        <f t="shared" si="1"/>
        <v>0.16477417010209766</v>
      </c>
      <c r="F10" s="105">
        <v>2112.8940000000002</v>
      </c>
      <c r="G10" s="104"/>
      <c r="H10" s="104">
        <f t="shared" si="2"/>
        <v>2112.8940000000002</v>
      </c>
      <c r="I10" s="107">
        <f t="shared" si="3"/>
        <v>3.0022802847658125</v>
      </c>
      <c r="J10" s="105">
        <v>6108.013999999998</v>
      </c>
      <c r="K10" s="104"/>
      <c r="L10" s="104">
        <f t="shared" si="4"/>
        <v>6108.013999999998</v>
      </c>
      <c r="M10" s="106">
        <f t="shared" si="5"/>
        <v>0.17711002566871636</v>
      </c>
      <c r="N10" s="105">
        <v>6408.782000000001</v>
      </c>
      <c r="O10" s="104"/>
      <c r="P10" s="104">
        <f t="shared" si="6"/>
        <v>6408.782000000001</v>
      </c>
      <c r="Q10" s="103">
        <f t="shared" si="7"/>
        <v>-4.693060241400049</v>
      </c>
    </row>
    <row r="11" spans="1:17" s="97" customFormat="1" ht="16.5" customHeight="1">
      <c r="A11" s="108" t="s">
        <v>164</v>
      </c>
      <c r="B11" s="105">
        <v>1332.228</v>
      </c>
      <c r="C11" s="104">
        <v>0</v>
      </c>
      <c r="D11" s="104">
        <f t="shared" si="0"/>
        <v>1332.228</v>
      </c>
      <c r="E11" s="106">
        <f t="shared" si="1"/>
        <v>0.10086561502731312</v>
      </c>
      <c r="F11" s="105">
        <v>1224.089</v>
      </c>
      <c r="G11" s="104"/>
      <c r="H11" s="104">
        <f t="shared" si="2"/>
        <v>1224.089</v>
      </c>
      <c r="I11" s="107">
        <f t="shared" si="3"/>
        <v>8.834243261723618</v>
      </c>
      <c r="J11" s="105">
        <v>2985.2070000000003</v>
      </c>
      <c r="K11" s="104"/>
      <c r="L11" s="104">
        <f t="shared" si="4"/>
        <v>2985.2070000000003</v>
      </c>
      <c r="M11" s="106">
        <f t="shared" si="5"/>
        <v>0.08656006492395597</v>
      </c>
      <c r="N11" s="105">
        <v>2339.216</v>
      </c>
      <c r="O11" s="104"/>
      <c r="P11" s="104">
        <f t="shared" si="6"/>
        <v>2339.216</v>
      </c>
      <c r="Q11" s="103">
        <f t="shared" si="7"/>
        <v>27.615705432931392</v>
      </c>
    </row>
    <row r="12" spans="1:17" s="97" customFormat="1" ht="16.5" customHeight="1">
      <c r="A12" s="108" t="s">
        <v>150</v>
      </c>
      <c r="B12" s="105">
        <v>1185.1049999999996</v>
      </c>
      <c r="C12" s="104">
        <v>0</v>
      </c>
      <c r="D12" s="104">
        <f t="shared" si="0"/>
        <v>1185.1049999999996</v>
      </c>
      <c r="E12" s="106">
        <f t="shared" si="1"/>
        <v>0.08972664190885034</v>
      </c>
      <c r="F12" s="105">
        <v>631.4419999999988</v>
      </c>
      <c r="G12" s="104"/>
      <c r="H12" s="104">
        <f t="shared" si="2"/>
        <v>631.4419999999988</v>
      </c>
      <c r="I12" s="107">
        <f t="shared" si="3"/>
        <v>87.68232078322346</v>
      </c>
      <c r="J12" s="105">
        <v>3120.6490000000035</v>
      </c>
      <c r="K12" s="104"/>
      <c r="L12" s="104">
        <f t="shared" si="4"/>
        <v>3120.6490000000035</v>
      </c>
      <c r="M12" s="106">
        <f t="shared" si="5"/>
        <v>0.09048738665187324</v>
      </c>
      <c r="N12" s="105">
        <v>1637.5149999999967</v>
      </c>
      <c r="O12" s="104"/>
      <c r="P12" s="104">
        <f t="shared" si="6"/>
        <v>1637.5149999999967</v>
      </c>
      <c r="Q12" s="103">
        <f t="shared" si="7"/>
        <v>90.57223903292548</v>
      </c>
    </row>
    <row r="13" spans="1:17" s="97" customFormat="1" ht="16.5" customHeight="1">
      <c r="A13" s="108" t="s">
        <v>165</v>
      </c>
      <c r="B13" s="105">
        <v>749.44</v>
      </c>
      <c r="C13" s="104">
        <v>0</v>
      </c>
      <c r="D13" s="104">
        <f t="shared" si="0"/>
        <v>749.44</v>
      </c>
      <c r="E13" s="106">
        <f t="shared" si="1"/>
        <v>0.05674158366741244</v>
      </c>
      <c r="F13" s="105">
        <v>1241.7720000000002</v>
      </c>
      <c r="G13" s="104"/>
      <c r="H13" s="104">
        <f t="shared" si="2"/>
        <v>1241.7720000000002</v>
      </c>
      <c r="I13" s="107">
        <f t="shared" si="3"/>
        <v>-39.64753594057525</v>
      </c>
      <c r="J13" s="105">
        <v>2052.726</v>
      </c>
      <c r="K13" s="104"/>
      <c r="L13" s="104">
        <f t="shared" si="4"/>
        <v>2052.726</v>
      </c>
      <c r="M13" s="106">
        <f t="shared" si="5"/>
        <v>0.059521532621051886</v>
      </c>
      <c r="N13" s="105">
        <v>3579.63</v>
      </c>
      <c r="O13" s="104"/>
      <c r="P13" s="104">
        <f t="shared" si="6"/>
        <v>3579.63</v>
      </c>
      <c r="Q13" s="103">
        <f t="shared" si="7"/>
        <v>-42.65535823534834</v>
      </c>
    </row>
    <row r="14" spans="1:17" s="97" customFormat="1" ht="16.5" customHeight="1">
      <c r="A14" s="108" t="s">
        <v>151</v>
      </c>
      <c r="B14" s="105">
        <v>639.2939999999999</v>
      </c>
      <c r="C14" s="104">
        <v>0</v>
      </c>
      <c r="D14" s="104">
        <f t="shared" si="0"/>
        <v>639.2939999999999</v>
      </c>
      <c r="E14" s="106">
        <f t="shared" si="1"/>
        <v>0.0484022123039533</v>
      </c>
      <c r="F14" s="105">
        <v>1053.8369999999998</v>
      </c>
      <c r="G14" s="104"/>
      <c r="H14" s="104">
        <f t="shared" si="2"/>
        <v>1053.8369999999998</v>
      </c>
      <c r="I14" s="107">
        <f t="shared" si="3"/>
        <v>-39.33653876263597</v>
      </c>
      <c r="J14" s="105">
        <v>1614.2830000000006</v>
      </c>
      <c r="K14" s="104"/>
      <c r="L14" s="104">
        <f t="shared" si="4"/>
        <v>1614.2830000000006</v>
      </c>
      <c r="M14" s="106">
        <f t="shared" si="5"/>
        <v>0.04680829211697495</v>
      </c>
      <c r="N14" s="105">
        <v>3024.3969999999995</v>
      </c>
      <c r="O14" s="104"/>
      <c r="P14" s="104">
        <f t="shared" si="6"/>
        <v>3024.3969999999995</v>
      </c>
      <c r="Q14" s="103">
        <f t="shared" si="7"/>
        <v>-46.624632943360254</v>
      </c>
    </row>
    <row r="15" spans="1:17" s="97" customFormat="1" ht="16.5" customHeight="1">
      <c r="A15" s="108" t="s">
        <v>166</v>
      </c>
      <c r="B15" s="105">
        <v>0</v>
      </c>
      <c r="C15" s="104">
        <v>592.4040000000001</v>
      </c>
      <c r="D15" s="104">
        <f t="shared" si="0"/>
        <v>592.4040000000001</v>
      </c>
      <c r="E15" s="106">
        <f aca="true" t="shared" si="8" ref="E15:E22">(D15/$D$8)</f>
        <v>0.04485207772591509</v>
      </c>
      <c r="F15" s="105"/>
      <c r="G15" s="104"/>
      <c r="H15" s="104">
        <f t="shared" si="2"/>
        <v>0</v>
      </c>
      <c r="I15" s="107"/>
      <c r="J15" s="105"/>
      <c r="K15" s="104">
        <v>1222.841</v>
      </c>
      <c r="L15" s="104">
        <f t="shared" si="4"/>
        <v>1222.841</v>
      </c>
      <c r="M15" s="106">
        <f aca="true" t="shared" si="9" ref="M15:M22">(L15/$L$8)</f>
        <v>0.035457908396863344</v>
      </c>
      <c r="N15" s="105"/>
      <c r="O15" s="104"/>
      <c r="P15" s="104">
        <f t="shared" si="6"/>
        <v>0</v>
      </c>
      <c r="Q15" s="103"/>
    </row>
    <row r="16" spans="1:17" s="97" customFormat="1" ht="16.5" customHeight="1">
      <c r="A16" s="108" t="s">
        <v>168</v>
      </c>
      <c r="B16" s="105">
        <v>431.49999999999994</v>
      </c>
      <c r="C16" s="104">
        <v>0</v>
      </c>
      <c r="D16" s="104">
        <f t="shared" si="0"/>
        <v>431.49999999999994</v>
      </c>
      <c r="E16" s="106">
        <f t="shared" si="8"/>
        <v>0.03266971785931958</v>
      </c>
      <c r="F16" s="105">
        <v>136.645</v>
      </c>
      <c r="G16" s="104"/>
      <c r="H16" s="104">
        <f t="shared" si="2"/>
        <v>136.645</v>
      </c>
      <c r="I16" s="107">
        <f>(D16/H16-1)*100</f>
        <v>215.7817702806542</v>
      </c>
      <c r="J16" s="105">
        <v>838.8559999999999</v>
      </c>
      <c r="K16" s="104"/>
      <c r="L16" s="104">
        <f t="shared" si="4"/>
        <v>838.8559999999999</v>
      </c>
      <c r="M16" s="106">
        <f t="shared" si="9"/>
        <v>0.024323750353610316</v>
      </c>
      <c r="N16" s="105">
        <v>353.988</v>
      </c>
      <c r="O16" s="104"/>
      <c r="P16" s="104">
        <f t="shared" si="6"/>
        <v>353.988</v>
      </c>
      <c r="Q16" s="103">
        <f>(L16/P16-1)*100</f>
        <v>136.97300473462371</v>
      </c>
    </row>
    <row r="17" spans="1:17" s="97" customFormat="1" ht="16.5" customHeight="1">
      <c r="A17" s="108" t="s">
        <v>159</v>
      </c>
      <c r="B17" s="105">
        <v>309.9599999999999</v>
      </c>
      <c r="C17" s="104">
        <v>0</v>
      </c>
      <c r="D17" s="104">
        <f t="shared" si="0"/>
        <v>309.9599999999999</v>
      </c>
      <c r="E17" s="106">
        <f t="shared" si="8"/>
        <v>0.023467684235630813</v>
      </c>
      <c r="F17" s="105">
        <v>263.9600000000001</v>
      </c>
      <c r="G17" s="104"/>
      <c r="H17" s="104">
        <f t="shared" si="2"/>
        <v>263.9600000000001</v>
      </c>
      <c r="I17" s="107">
        <f>(D17/H17-1)*100</f>
        <v>17.426882861039484</v>
      </c>
      <c r="J17" s="105">
        <v>720.8800000000001</v>
      </c>
      <c r="K17" s="104"/>
      <c r="L17" s="104">
        <f t="shared" si="4"/>
        <v>720.8800000000001</v>
      </c>
      <c r="M17" s="106">
        <f t="shared" si="9"/>
        <v>0.020902878628644976</v>
      </c>
      <c r="N17" s="105">
        <v>812.1320000000001</v>
      </c>
      <c r="O17" s="104"/>
      <c r="P17" s="104">
        <f t="shared" si="6"/>
        <v>812.1320000000001</v>
      </c>
      <c r="Q17" s="103">
        <f>(L17/P17-1)*100</f>
        <v>-11.236104475627107</v>
      </c>
    </row>
    <row r="18" spans="1:17" s="97" customFormat="1" ht="16.5" customHeight="1">
      <c r="A18" s="108" t="s">
        <v>154</v>
      </c>
      <c r="B18" s="105">
        <v>0</v>
      </c>
      <c r="C18" s="104">
        <v>243.02599999999984</v>
      </c>
      <c r="D18" s="104">
        <f t="shared" si="0"/>
        <v>243.02599999999984</v>
      </c>
      <c r="E18" s="106">
        <f t="shared" si="8"/>
        <v>0.01839997880064657</v>
      </c>
      <c r="F18" s="105"/>
      <c r="G18" s="104">
        <v>315.269</v>
      </c>
      <c r="H18" s="104">
        <f t="shared" si="2"/>
        <v>315.269</v>
      </c>
      <c r="I18" s="107">
        <f>(D18/H18-1)*100</f>
        <v>-22.914717273185804</v>
      </c>
      <c r="J18" s="105"/>
      <c r="K18" s="104">
        <v>731.7720000000006</v>
      </c>
      <c r="L18" s="104">
        <f t="shared" si="4"/>
        <v>731.7720000000006</v>
      </c>
      <c r="M18" s="106">
        <f t="shared" si="9"/>
        <v>0.021218706719344137</v>
      </c>
      <c r="N18" s="105"/>
      <c r="O18" s="104">
        <v>985.2909999999997</v>
      </c>
      <c r="P18" s="104">
        <f t="shared" si="6"/>
        <v>985.2909999999997</v>
      </c>
      <c r="Q18" s="103">
        <f>(L18/P18-1)*100</f>
        <v>-25.730367982656823</v>
      </c>
    </row>
    <row r="19" spans="1:17" s="97" customFormat="1" ht="16.5" customHeight="1">
      <c r="A19" s="108" t="s">
        <v>167</v>
      </c>
      <c r="B19" s="105">
        <v>231.92900000000003</v>
      </c>
      <c r="C19" s="104">
        <v>0</v>
      </c>
      <c r="D19" s="104">
        <f t="shared" si="0"/>
        <v>231.92900000000003</v>
      </c>
      <c r="E19" s="106">
        <f t="shared" si="8"/>
        <v>0.017559802997437157</v>
      </c>
      <c r="F19" s="105">
        <v>123.46499999999999</v>
      </c>
      <c r="G19" s="104"/>
      <c r="H19" s="104">
        <f t="shared" si="2"/>
        <v>123.46499999999999</v>
      </c>
      <c r="I19" s="107">
        <f>(D19/H19-1)*100</f>
        <v>87.84999797513468</v>
      </c>
      <c r="J19" s="105">
        <v>737.3700000000003</v>
      </c>
      <c r="K19" s="104"/>
      <c r="L19" s="104">
        <f t="shared" si="4"/>
        <v>737.3700000000003</v>
      </c>
      <c r="M19" s="106">
        <f t="shared" si="9"/>
        <v>0.02138102820775157</v>
      </c>
      <c r="N19" s="105">
        <v>474.0590000000003</v>
      </c>
      <c r="O19" s="104"/>
      <c r="P19" s="104">
        <f t="shared" si="6"/>
        <v>474.0590000000003</v>
      </c>
      <c r="Q19" s="103">
        <f>(L19/P19-1)*100</f>
        <v>55.54393018590511</v>
      </c>
    </row>
    <row r="20" spans="1:17" s="97" customFormat="1" ht="16.5" customHeight="1">
      <c r="A20" s="108" t="s">
        <v>152</v>
      </c>
      <c r="B20" s="105">
        <v>147.25499999999994</v>
      </c>
      <c r="C20" s="104">
        <v>0.219</v>
      </c>
      <c r="D20" s="104">
        <f t="shared" si="0"/>
        <v>147.47399999999993</v>
      </c>
      <c r="E20" s="106">
        <f t="shared" si="8"/>
        <v>0.011165548022213891</v>
      </c>
      <c r="F20" s="105">
        <v>171.978</v>
      </c>
      <c r="G20" s="104">
        <v>8.328</v>
      </c>
      <c r="H20" s="104">
        <f t="shared" si="2"/>
        <v>180.306</v>
      </c>
      <c r="I20" s="107">
        <f>(D20/H20-1)*100</f>
        <v>-18.209044624139004</v>
      </c>
      <c r="J20" s="105">
        <v>394.3779999999997</v>
      </c>
      <c r="K20" s="104">
        <v>1.2710000000000001</v>
      </c>
      <c r="L20" s="104">
        <f t="shared" si="4"/>
        <v>395.6489999999997</v>
      </c>
      <c r="M20" s="106">
        <f t="shared" si="9"/>
        <v>0.011472371305272374</v>
      </c>
      <c r="N20" s="105">
        <v>388.373</v>
      </c>
      <c r="O20" s="104">
        <v>24.39</v>
      </c>
      <c r="P20" s="104">
        <f t="shared" si="6"/>
        <v>412.763</v>
      </c>
      <c r="Q20" s="103">
        <f>(L20/P20-1)*100</f>
        <v>-4.146204965076872</v>
      </c>
    </row>
    <row r="21" spans="1:17" s="97" customFormat="1" ht="16.5" customHeight="1">
      <c r="A21" s="108" t="s">
        <v>170</v>
      </c>
      <c r="B21" s="105">
        <v>0</v>
      </c>
      <c r="C21" s="104">
        <v>144.28</v>
      </c>
      <c r="D21" s="104">
        <f t="shared" si="0"/>
        <v>144.28</v>
      </c>
      <c r="E21" s="106">
        <f t="shared" si="8"/>
        <v>0.010923723969276083</v>
      </c>
      <c r="F21" s="105"/>
      <c r="G21" s="104"/>
      <c r="H21" s="104">
        <f t="shared" si="2"/>
        <v>0</v>
      </c>
      <c r="I21" s="107"/>
      <c r="J21" s="105"/>
      <c r="K21" s="104">
        <v>249.583</v>
      </c>
      <c r="L21" s="104">
        <f t="shared" si="4"/>
        <v>249.583</v>
      </c>
      <c r="M21" s="106">
        <f t="shared" si="9"/>
        <v>0.00723699250467914</v>
      </c>
      <c r="N21" s="105"/>
      <c r="O21" s="104"/>
      <c r="P21" s="104">
        <f t="shared" si="6"/>
        <v>0</v>
      </c>
      <c r="Q21" s="103"/>
    </row>
    <row r="22" spans="1:17" s="97" customFormat="1" ht="16.5" customHeight="1">
      <c r="A22" s="108" t="s">
        <v>169</v>
      </c>
      <c r="B22" s="105">
        <v>121.6</v>
      </c>
      <c r="C22" s="104">
        <v>0</v>
      </c>
      <c r="D22" s="104">
        <f aca="true" t="shared" si="10" ref="D22:D27">C22+B22</f>
        <v>121.6</v>
      </c>
      <c r="E22" s="106">
        <f t="shared" si="8"/>
        <v>0.009206576342278705</v>
      </c>
      <c r="F22" s="105">
        <v>100.39999999999999</v>
      </c>
      <c r="G22" s="104"/>
      <c r="H22" s="104">
        <f aca="true" t="shared" si="11" ref="H22:H27">G22+F22</f>
        <v>100.39999999999999</v>
      </c>
      <c r="I22" s="107">
        <f aca="true" t="shared" si="12" ref="I22:I27">(D22/H22-1)*100</f>
        <v>21.11553784860558</v>
      </c>
      <c r="J22" s="105">
        <v>535.6</v>
      </c>
      <c r="K22" s="104"/>
      <c r="L22" s="104">
        <f aca="true" t="shared" si="13" ref="L22:L27">K22+J22</f>
        <v>535.6</v>
      </c>
      <c r="M22" s="106">
        <f t="shared" si="9"/>
        <v>0.015530437511794263</v>
      </c>
      <c r="N22" s="105">
        <v>382.5</v>
      </c>
      <c r="O22" s="104"/>
      <c r="P22" s="104">
        <f aca="true" t="shared" si="14" ref="P22:P27">O22+N22</f>
        <v>382.5</v>
      </c>
      <c r="Q22" s="103">
        <f aca="true" t="shared" si="15" ref="Q22:Q27">(L22/P22-1)*100</f>
        <v>40.02614379084968</v>
      </c>
    </row>
    <row r="23" spans="1:17" s="97" customFormat="1" ht="16.5" customHeight="1">
      <c r="A23" s="108" t="s">
        <v>155</v>
      </c>
      <c r="B23" s="105">
        <v>65.84799999999998</v>
      </c>
      <c r="C23" s="104">
        <v>0</v>
      </c>
      <c r="D23" s="104">
        <f t="shared" si="10"/>
        <v>65.84799999999998</v>
      </c>
      <c r="E23" s="106">
        <f>(D23/$D$8)</f>
        <v>0.004985482228506317</v>
      </c>
      <c r="F23" s="105">
        <v>54.177000000000014</v>
      </c>
      <c r="G23" s="104">
        <v>2.686</v>
      </c>
      <c r="H23" s="104">
        <f t="shared" si="11"/>
        <v>56.863000000000014</v>
      </c>
      <c r="I23" s="107">
        <f t="shared" si="12"/>
        <v>15.801136063872768</v>
      </c>
      <c r="J23" s="105">
        <v>186.847</v>
      </c>
      <c r="K23" s="104"/>
      <c r="L23" s="104">
        <f t="shared" si="13"/>
        <v>186.847</v>
      </c>
      <c r="M23" s="106">
        <f>(L23/$L$8)</f>
        <v>0.005417878375216996</v>
      </c>
      <c r="N23" s="105">
        <v>142.47400000000005</v>
      </c>
      <c r="O23" s="104">
        <v>4.567</v>
      </c>
      <c r="P23" s="104">
        <f t="shared" si="14"/>
        <v>147.04100000000005</v>
      </c>
      <c r="Q23" s="103">
        <f t="shared" si="15"/>
        <v>27.071361048959087</v>
      </c>
    </row>
    <row r="24" spans="1:17" s="97" customFormat="1" ht="16.5" customHeight="1">
      <c r="A24" s="108" t="s">
        <v>452</v>
      </c>
      <c r="B24" s="105">
        <v>0</v>
      </c>
      <c r="C24" s="104">
        <v>43.599999999999994</v>
      </c>
      <c r="D24" s="104">
        <f t="shared" si="10"/>
        <v>43.599999999999994</v>
      </c>
      <c r="E24" s="106">
        <f>(D24/$D$8)</f>
        <v>0.003301042175356509</v>
      </c>
      <c r="F24" s="105"/>
      <c r="G24" s="104">
        <v>66.25</v>
      </c>
      <c r="H24" s="104">
        <f t="shared" si="11"/>
        <v>66.25</v>
      </c>
      <c r="I24" s="107">
        <f t="shared" si="12"/>
        <v>-34.188679245283026</v>
      </c>
      <c r="J24" s="105"/>
      <c r="K24" s="104">
        <v>123.19100000000003</v>
      </c>
      <c r="L24" s="104">
        <f t="shared" si="13"/>
        <v>123.19100000000003</v>
      </c>
      <c r="M24" s="106">
        <f>(L24/$L$8)</f>
        <v>0.003572087616720402</v>
      </c>
      <c r="N24" s="105"/>
      <c r="O24" s="104">
        <v>166.64999999999998</v>
      </c>
      <c r="P24" s="104">
        <f t="shared" si="14"/>
        <v>166.64999999999998</v>
      </c>
      <c r="Q24" s="103">
        <f t="shared" si="15"/>
        <v>-26.078007800780046</v>
      </c>
    </row>
    <row r="25" spans="1:17" s="97" customFormat="1" ht="16.5" customHeight="1">
      <c r="A25" s="108" t="s">
        <v>156</v>
      </c>
      <c r="B25" s="105">
        <v>0</v>
      </c>
      <c r="C25" s="104">
        <v>40.29700000000001</v>
      </c>
      <c r="D25" s="104">
        <f t="shared" si="10"/>
        <v>40.29700000000001</v>
      </c>
      <c r="E25" s="106">
        <f>(D25/$D$8)</f>
        <v>0.003050965516980305</v>
      </c>
      <c r="F25" s="105"/>
      <c r="G25" s="104">
        <v>27.900000000000002</v>
      </c>
      <c r="H25" s="104">
        <f t="shared" si="11"/>
        <v>27.900000000000002</v>
      </c>
      <c r="I25" s="107">
        <f t="shared" si="12"/>
        <v>44.43369175627243</v>
      </c>
      <c r="J25" s="105"/>
      <c r="K25" s="104">
        <v>131.98499999999999</v>
      </c>
      <c r="L25" s="104">
        <f t="shared" si="13"/>
        <v>131.98499999999999</v>
      </c>
      <c r="M25" s="106">
        <f>(L25/$L$8)</f>
        <v>0.003827081394686642</v>
      </c>
      <c r="N25" s="105"/>
      <c r="O25" s="104">
        <v>84.844</v>
      </c>
      <c r="P25" s="104">
        <f t="shared" si="14"/>
        <v>84.844</v>
      </c>
      <c r="Q25" s="103">
        <f t="shared" si="15"/>
        <v>55.561972561406805</v>
      </c>
    </row>
    <row r="26" spans="1:17" s="97" customFormat="1" ht="16.5" customHeight="1">
      <c r="A26" s="108" t="s">
        <v>161</v>
      </c>
      <c r="B26" s="105">
        <v>0</v>
      </c>
      <c r="C26" s="104">
        <v>29.206999999999997</v>
      </c>
      <c r="D26" s="104">
        <f t="shared" si="10"/>
        <v>29.206999999999997</v>
      </c>
      <c r="E26" s="106">
        <f>(D26/$D$8)</f>
        <v>0.002211319697606366</v>
      </c>
      <c r="F26" s="105"/>
      <c r="G26" s="104">
        <v>52.125</v>
      </c>
      <c r="H26" s="104">
        <f t="shared" si="11"/>
        <v>52.125</v>
      </c>
      <c r="I26" s="107">
        <f t="shared" si="12"/>
        <v>-43.9673860911271</v>
      </c>
      <c r="J26" s="105"/>
      <c r="K26" s="104">
        <v>139.18300000000005</v>
      </c>
      <c r="L26" s="104">
        <f t="shared" si="13"/>
        <v>139.18300000000005</v>
      </c>
      <c r="M26" s="106">
        <f>(L26/$L$8)</f>
        <v>0.004035797020545298</v>
      </c>
      <c r="N26" s="105"/>
      <c r="O26" s="104">
        <v>119.08899999999993</v>
      </c>
      <c r="P26" s="104">
        <f t="shared" si="14"/>
        <v>119.08899999999993</v>
      </c>
      <c r="Q26" s="103">
        <f t="shared" si="15"/>
        <v>16.87309491220863</v>
      </c>
    </row>
    <row r="27" spans="1:17" s="97" customFormat="1" ht="16.5" customHeight="1" thickBot="1">
      <c r="A27" s="102" t="s">
        <v>162</v>
      </c>
      <c r="B27" s="99">
        <v>22.400000000000002</v>
      </c>
      <c r="C27" s="98">
        <v>227.95099999999994</v>
      </c>
      <c r="D27" s="98">
        <f t="shared" si="10"/>
        <v>250.35099999999994</v>
      </c>
      <c r="E27" s="100">
        <f>(D27/$D$8)</f>
        <v>0.018954569028501775</v>
      </c>
      <c r="F27" s="99">
        <v>0</v>
      </c>
      <c r="G27" s="98">
        <v>224.11099999999996</v>
      </c>
      <c r="H27" s="98">
        <f t="shared" si="11"/>
        <v>224.11099999999996</v>
      </c>
      <c r="I27" s="101">
        <f t="shared" si="12"/>
        <v>11.70848374243121</v>
      </c>
      <c r="J27" s="99">
        <v>47.59999999999999</v>
      </c>
      <c r="K27" s="98">
        <v>710.674</v>
      </c>
      <c r="L27" s="98">
        <f t="shared" si="13"/>
        <v>758.274</v>
      </c>
      <c r="M27" s="100">
        <f>(L27/$L$8)</f>
        <v>0.021987167613551684</v>
      </c>
      <c r="N27" s="99">
        <v>0</v>
      </c>
      <c r="O27" s="98">
        <v>721.9720000000001</v>
      </c>
      <c r="P27" s="98">
        <f t="shared" si="14"/>
        <v>721.9720000000001</v>
      </c>
      <c r="Q27" s="440">
        <f t="shared" si="15"/>
        <v>5.028172837727762</v>
      </c>
    </row>
    <row r="28" s="96" customFormat="1" ht="14.25">
      <c r="A28" s="122" t="s">
        <v>1</v>
      </c>
    </row>
    <row r="29" ht="14.25">
      <c r="A29" s="122" t="s">
        <v>40</v>
      </c>
    </row>
    <row r="30" ht="14.25">
      <c r="A30" s="94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8:Q65536 I28:I65536 Q3 I3">
    <cfRule type="cellIs" priority="5" dxfId="80" operator="lessThan" stopIfTrue="1">
      <formula>0</formula>
    </cfRule>
  </conditionalFormatting>
  <conditionalFormatting sqref="I8:I27 Q8:Q27">
    <cfRule type="cellIs" priority="6" dxfId="80" operator="lessThan" stopIfTrue="1">
      <formula>0</formula>
    </cfRule>
    <cfRule type="cellIs" priority="7" dxfId="82" operator="greaterThanOrEqual" stopIfTrue="1">
      <formula>0</formula>
    </cfRule>
  </conditionalFormatting>
  <conditionalFormatting sqref="I5 Q5">
    <cfRule type="cellIs" priority="1" dxfId="80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9"/>
  <sheetViews>
    <sheetView showGridLines="0" zoomScale="80" zoomScaleNormal="80" zoomScalePageLayoutView="0" workbookViewId="0" topLeftCell="A1">
      <selection activeCell="S1" sqref="S1:S16384"/>
    </sheetView>
  </sheetViews>
  <sheetFormatPr defaultColWidth="8.00390625" defaultRowHeight="15"/>
  <cols>
    <col min="1" max="1" width="24.8515625" style="129" customWidth="1"/>
    <col min="2" max="2" width="10.57421875" style="129" bestFit="1" customWidth="1"/>
    <col min="3" max="3" width="12.421875" style="129" bestFit="1" customWidth="1"/>
    <col min="4" max="4" width="9.57421875" style="129" bestFit="1" customWidth="1"/>
    <col min="5" max="5" width="11.7109375" style="129" bestFit="1" customWidth="1"/>
    <col min="6" max="6" width="11.7109375" style="129" customWidth="1"/>
    <col min="7" max="7" width="10.7109375" style="129" customWidth="1"/>
    <col min="8" max="8" width="10.421875" style="129" bestFit="1" customWidth="1"/>
    <col min="9" max="9" width="11.7109375" style="129" bestFit="1" customWidth="1"/>
    <col min="10" max="10" width="9.57421875" style="129" bestFit="1" customWidth="1"/>
    <col min="11" max="11" width="11.7109375" style="129" bestFit="1" customWidth="1"/>
    <col min="12" max="12" width="10.8515625" style="129" customWidth="1"/>
    <col min="13" max="13" width="9.421875" style="129" customWidth="1"/>
    <col min="14" max="14" width="11.140625" style="129" customWidth="1"/>
    <col min="15" max="15" width="12.421875" style="129" bestFit="1" customWidth="1"/>
    <col min="16" max="16" width="9.421875" style="129" customWidth="1"/>
    <col min="17" max="17" width="10.57421875" style="129" bestFit="1" customWidth="1"/>
    <col min="18" max="18" width="12.7109375" style="129" bestFit="1" customWidth="1"/>
    <col min="19" max="19" width="10.140625" style="129" customWidth="1"/>
    <col min="20" max="21" width="11.140625" style="129" bestFit="1" customWidth="1"/>
    <col min="22" max="23" width="10.28125" style="129" customWidth="1"/>
    <col min="24" max="24" width="12.7109375" style="129" customWidth="1"/>
    <col min="25" max="25" width="9.8515625" style="129" bestFit="1" customWidth="1"/>
    <col min="26" max="16384" width="8.00390625" style="129" customWidth="1"/>
  </cols>
  <sheetData>
    <row r="1" spans="24:25" ht="18.75" thickBot="1">
      <c r="X1" s="556" t="s">
        <v>28</v>
      </c>
      <c r="Y1" s="557"/>
    </row>
    <row r="2" ht="5.25" customHeight="1" thickBot="1"/>
    <row r="3" spans="1:25" ht="24.75" customHeight="1" thickTop="1">
      <c r="A3" s="558" t="s">
        <v>46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60"/>
    </row>
    <row r="4" spans="1:25" ht="21" customHeight="1" thickBot="1">
      <c r="A4" s="572" t="s">
        <v>45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4"/>
    </row>
    <row r="5" spans="1:25" s="175" customFormat="1" ht="19.5" customHeight="1" thickBot="1" thickTop="1">
      <c r="A5" s="561" t="s">
        <v>44</v>
      </c>
      <c r="B5" s="576" t="s">
        <v>36</v>
      </c>
      <c r="C5" s="577"/>
      <c r="D5" s="577"/>
      <c r="E5" s="577"/>
      <c r="F5" s="577"/>
      <c r="G5" s="577"/>
      <c r="H5" s="577"/>
      <c r="I5" s="577"/>
      <c r="J5" s="578"/>
      <c r="K5" s="578"/>
      <c r="L5" s="578"/>
      <c r="M5" s="579"/>
      <c r="N5" s="580" t="s">
        <v>35</v>
      </c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9"/>
    </row>
    <row r="6" spans="1:25" s="174" customFormat="1" ht="26.25" customHeight="1" thickBot="1">
      <c r="A6" s="562"/>
      <c r="B6" s="568" t="s">
        <v>444</v>
      </c>
      <c r="C6" s="569"/>
      <c r="D6" s="569"/>
      <c r="E6" s="569"/>
      <c r="F6" s="570"/>
      <c r="G6" s="565" t="s">
        <v>34</v>
      </c>
      <c r="H6" s="568" t="s">
        <v>445</v>
      </c>
      <c r="I6" s="569"/>
      <c r="J6" s="569"/>
      <c r="K6" s="569"/>
      <c r="L6" s="570"/>
      <c r="M6" s="565" t="s">
        <v>33</v>
      </c>
      <c r="N6" s="575" t="s">
        <v>446</v>
      </c>
      <c r="O6" s="569"/>
      <c r="P6" s="569"/>
      <c r="Q6" s="569"/>
      <c r="R6" s="569"/>
      <c r="S6" s="565" t="s">
        <v>34</v>
      </c>
      <c r="T6" s="575" t="s">
        <v>447</v>
      </c>
      <c r="U6" s="569"/>
      <c r="V6" s="569"/>
      <c r="W6" s="569"/>
      <c r="X6" s="569"/>
      <c r="Y6" s="565" t="s">
        <v>33</v>
      </c>
    </row>
    <row r="7" spans="1:25" s="169" customFormat="1" ht="26.25" customHeight="1">
      <c r="A7" s="563"/>
      <c r="B7" s="548" t="s">
        <v>22</v>
      </c>
      <c r="C7" s="549"/>
      <c r="D7" s="550" t="s">
        <v>21</v>
      </c>
      <c r="E7" s="551"/>
      <c r="F7" s="552" t="s">
        <v>17</v>
      </c>
      <c r="G7" s="566"/>
      <c r="H7" s="548" t="s">
        <v>22</v>
      </c>
      <c r="I7" s="549"/>
      <c r="J7" s="550" t="s">
        <v>21</v>
      </c>
      <c r="K7" s="551"/>
      <c r="L7" s="552" t="s">
        <v>17</v>
      </c>
      <c r="M7" s="566"/>
      <c r="N7" s="549" t="s">
        <v>22</v>
      </c>
      <c r="O7" s="549"/>
      <c r="P7" s="554" t="s">
        <v>21</v>
      </c>
      <c r="Q7" s="549"/>
      <c r="R7" s="552" t="s">
        <v>17</v>
      </c>
      <c r="S7" s="566"/>
      <c r="T7" s="555" t="s">
        <v>22</v>
      </c>
      <c r="U7" s="551"/>
      <c r="V7" s="550" t="s">
        <v>21</v>
      </c>
      <c r="W7" s="571"/>
      <c r="X7" s="552" t="s">
        <v>17</v>
      </c>
      <c r="Y7" s="566"/>
    </row>
    <row r="8" spans="1:25" s="169" customFormat="1" ht="30" thickBot="1">
      <c r="A8" s="564"/>
      <c r="B8" s="172" t="s">
        <v>19</v>
      </c>
      <c r="C8" s="170" t="s">
        <v>18</v>
      </c>
      <c r="D8" s="171" t="s">
        <v>19</v>
      </c>
      <c r="E8" s="170" t="s">
        <v>18</v>
      </c>
      <c r="F8" s="553"/>
      <c r="G8" s="567"/>
      <c r="H8" s="172" t="s">
        <v>19</v>
      </c>
      <c r="I8" s="170" t="s">
        <v>18</v>
      </c>
      <c r="J8" s="171" t="s">
        <v>19</v>
      </c>
      <c r="K8" s="170" t="s">
        <v>18</v>
      </c>
      <c r="L8" s="553"/>
      <c r="M8" s="567"/>
      <c r="N8" s="173" t="s">
        <v>19</v>
      </c>
      <c r="O8" s="170" t="s">
        <v>18</v>
      </c>
      <c r="P8" s="171" t="s">
        <v>19</v>
      </c>
      <c r="Q8" s="170" t="s">
        <v>18</v>
      </c>
      <c r="R8" s="553"/>
      <c r="S8" s="567"/>
      <c r="T8" s="172" t="s">
        <v>19</v>
      </c>
      <c r="U8" s="170" t="s">
        <v>18</v>
      </c>
      <c r="V8" s="171" t="s">
        <v>19</v>
      </c>
      <c r="W8" s="170" t="s">
        <v>18</v>
      </c>
      <c r="X8" s="553"/>
      <c r="Y8" s="567"/>
    </row>
    <row r="9" spans="1:25" s="158" customFormat="1" ht="18" customHeight="1" thickBot="1" thickTop="1">
      <c r="A9" s="168" t="s">
        <v>24</v>
      </c>
      <c r="B9" s="167">
        <f>SUM(B10:B37)</f>
        <v>314816</v>
      </c>
      <c r="C9" s="161">
        <f>SUM(C10:C37)</f>
        <v>274855</v>
      </c>
      <c r="D9" s="162">
        <f>SUM(D10:D37)</f>
        <v>4317</v>
      </c>
      <c r="E9" s="161">
        <f>SUM(E10:E37)</f>
        <v>3049</v>
      </c>
      <c r="F9" s="160">
        <f aca="true" t="shared" si="0" ref="F9:F37">SUM(B9:E9)</f>
        <v>597037</v>
      </c>
      <c r="G9" s="164">
        <f aca="true" t="shared" si="1" ref="G9:G37">F9/$F$9</f>
        <v>1</v>
      </c>
      <c r="H9" s="163">
        <f>SUM(H10:H37)</f>
        <v>274306</v>
      </c>
      <c r="I9" s="161">
        <f>SUM(I10:I37)</f>
        <v>245083</v>
      </c>
      <c r="J9" s="162">
        <f>SUM(J10:J37)</f>
        <v>1853</v>
      </c>
      <c r="K9" s="161">
        <f>SUM(K10:K37)</f>
        <v>1806</v>
      </c>
      <c r="L9" s="160">
        <f aca="true" t="shared" si="2" ref="L9:L37">SUM(H9:K9)</f>
        <v>523048</v>
      </c>
      <c r="M9" s="166">
        <f aca="true" t="shared" si="3" ref="M9:M37">IF(ISERROR(F9/L9-1),"         /0",(F9/L9-1))</f>
        <v>0.14145738058457358</v>
      </c>
      <c r="N9" s="165">
        <f>SUM(N10:N37)</f>
        <v>934546</v>
      </c>
      <c r="O9" s="161">
        <f>SUM(O10:O37)</f>
        <v>852616</v>
      </c>
      <c r="P9" s="162">
        <f>SUM(P10:P37)</f>
        <v>10553</v>
      </c>
      <c r="Q9" s="161">
        <f>SUM(Q10:Q37)</f>
        <v>8641</v>
      </c>
      <c r="R9" s="160">
        <f aca="true" t="shared" si="4" ref="R9:R37">SUM(N9:Q9)</f>
        <v>1806356</v>
      </c>
      <c r="S9" s="164">
        <f aca="true" t="shared" si="5" ref="S9:S37">R9/$R$9</f>
        <v>1</v>
      </c>
      <c r="T9" s="163">
        <f>SUM(T10:T37)</f>
        <v>847588</v>
      </c>
      <c r="U9" s="161">
        <f>SUM(U10:U37)</f>
        <v>767540</v>
      </c>
      <c r="V9" s="162">
        <f>SUM(V10:V37)</f>
        <v>8849</v>
      </c>
      <c r="W9" s="161">
        <f>SUM(W10:W37)</f>
        <v>9021</v>
      </c>
      <c r="X9" s="160">
        <f aca="true" t="shared" si="6" ref="X9:X37">SUM(T9:W9)</f>
        <v>1632998</v>
      </c>
      <c r="Y9" s="159">
        <f>IF(ISERROR(R9/X9-1),"         /0",(R9/X9-1))</f>
        <v>0.10615934618413503</v>
      </c>
    </row>
    <row r="10" spans="1:25" ht="19.5" customHeight="1" thickTop="1">
      <c r="A10" s="157" t="s">
        <v>149</v>
      </c>
      <c r="B10" s="155">
        <v>119351</v>
      </c>
      <c r="C10" s="151">
        <v>104202</v>
      </c>
      <c r="D10" s="152">
        <v>744</v>
      </c>
      <c r="E10" s="151">
        <v>307</v>
      </c>
      <c r="F10" s="150">
        <f t="shared" si="0"/>
        <v>224604</v>
      </c>
      <c r="G10" s="154">
        <f t="shared" si="1"/>
        <v>0.37619779008671156</v>
      </c>
      <c r="H10" s="153">
        <v>98432</v>
      </c>
      <c r="I10" s="151">
        <v>89530</v>
      </c>
      <c r="J10" s="152">
        <v>462</v>
      </c>
      <c r="K10" s="151">
        <v>268</v>
      </c>
      <c r="L10" s="150">
        <f t="shared" si="2"/>
        <v>188692</v>
      </c>
      <c r="M10" s="156">
        <f t="shared" si="3"/>
        <v>0.19032073431836016</v>
      </c>
      <c r="N10" s="155">
        <v>345204</v>
      </c>
      <c r="O10" s="151">
        <v>314954</v>
      </c>
      <c r="P10" s="152">
        <v>2130</v>
      </c>
      <c r="Q10" s="151">
        <v>1185</v>
      </c>
      <c r="R10" s="150">
        <f t="shared" si="4"/>
        <v>663473</v>
      </c>
      <c r="S10" s="154">
        <f t="shared" si="5"/>
        <v>0.36729913704718226</v>
      </c>
      <c r="T10" s="153">
        <v>295478</v>
      </c>
      <c r="U10" s="151">
        <v>276745</v>
      </c>
      <c r="V10" s="152">
        <v>2746</v>
      </c>
      <c r="W10" s="151">
        <v>2683</v>
      </c>
      <c r="X10" s="150">
        <f t="shared" si="6"/>
        <v>577652</v>
      </c>
      <c r="Y10" s="149">
        <f aca="true" t="shared" si="7" ref="Y10:Y37">IF(ISERROR(R10/X10-1),"         /0",IF(R10/X10&gt;5,"  *  ",(R10/X10-1)))</f>
        <v>0.1485686884144779</v>
      </c>
    </row>
    <row r="11" spans="1:25" ht="19.5" customHeight="1">
      <c r="A11" s="148" t="s">
        <v>151</v>
      </c>
      <c r="B11" s="146">
        <v>49025</v>
      </c>
      <c r="C11" s="142">
        <v>44531</v>
      </c>
      <c r="D11" s="143">
        <v>403</v>
      </c>
      <c r="E11" s="142">
        <v>94</v>
      </c>
      <c r="F11" s="141">
        <f t="shared" si="0"/>
        <v>94053</v>
      </c>
      <c r="G11" s="145">
        <f t="shared" si="1"/>
        <v>0.15753295021916564</v>
      </c>
      <c r="H11" s="144">
        <v>26910</v>
      </c>
      <c r="I11" s="142">
        <v>21954</v>
      </c>
      <c r="J11" s="143">
        <v>69</v>
      </c>
      <c r="K11" s="142">
        <v>78</v>
      </c>
      <c r="L11" s="141">
        <f t="shared" si="2"/>
        <v>49011</v>
      </c>
      <c r="M11" s="147">
        <f t="shared" si="3"/>
        <v>0.9190181795923364</v>
      </c>
      <c r="N11" s="146">
        <v>151731</v>
      </c>
      <c r="O11" s="142">
        <v>135350</v>
      </c>
      <c r="P11" s="143">
        <v>1252</v>
      </c>
      <c r="Q11" s="142">
        <v>1395</v>
      </c>
      <c r="R11" s="141">
        <f t="shared" si="4"/>
        <v>289728</v>
      </c>
      <c r="S11" s="145">
        <f t="shared" si="5"/>
        <v>0.16039363226296477</v>
      </c>
      <c r="T11" s="144">
        <v>89720</v>
      </c>
      <c r="U11" s="142">
        <v>67973</v>
      </c>
      <c r="V11" s="143">
        <v>1011</v>
      </c>
      <c r="W11" s="142">
        <v>1233</v>
      </c>
      <c r="X11" s="141">
        <f t="shared" si="6"/>
        <v>159937</v>
      </c>
      <c r="Y11" s="140">
        <f t="shared" si="7"/>
        <v>0.8115132833553211</v>
      </c>
    </row>
    <row r="12" spans="1:25" ht="19.5" customHeight="1">
      <c r="A12" s="148" t="s">
        <v>171</v>
      </c>
      <c r="B12" s="146">
        <v>21794</v>
      </c>
      <c r="C12" s="142">
        <v>17931</v>
      </c>
      <c r="D12" s="143">
        <v>0</v>
      </c>
      <c r="E12" s="142">
        <v>0</v>
      </c>
      <c r="F12" s="141">
        <f aca="true" t="shared" si="8" ref="F12:F23">SUM(B12:E12)</f>
        <v>39725</v>
      </c>
      <c r="G12" s="145">
        <f t="shared" si="1"/>
        <v>0.06653691479757536</v>
      </c>
      <c r="H12" s="144">
        <v>17161</v>
      </c>
      <c r="I12" s="142">
        <v>15582</v>
      </c>
      <c r="J12" s="143"/>
      <c r="K12" s="142"/>
      <c r="L12" s="141">
        <f aca="true" t="shared" si="9" ref="L12:L23">SUM(H12:K12)</f>
        <v>32743</v>
      </c>
      <c r="M12" s="147">
        <f aca="true" t="shared" si="10" ref="M12:M23">IF(ISERROR(F12/L12-1),"         /0",(F12/L12-1))</f>
        <v>0.2132364169440797</v>
      </c>
      <c r="N12" s="146">
        <v>61264</v>
      </c>
      <c r="O12" s="142">
        <v>57202</v>
      </c>
      <c r="P12" s="143"/>
      <c r="Q12" s="142"/>
      <c r="R12" s="141">
        <f aca="true" t="shared" si="11" ref="R12:R23">SUM(N12:Q12)</f>
        <v>118466</v>
      </c>
      <c r="S12" s="145">
        <f t="shared" si="5"/>
        <v>0.06558286406444798</v>
      </c>
      <c r="T12" s="144">
        <v>53081</v>
      </c>
      <c r="U12" s="142">
        <v>49325</v>
      </c>
      <c r="V12" s="143"/>
      <c r="W12" s="142"/>
      <c r="X12" s="141">
        <f aca="true" t="shared" si="12" ref="X12:X23">SUM(T12:W12)</f>
        <v>102406</v>
      </c>
      <c r="Y12" s="140">
        <f aca="true" t="shared" si="13" ref="Y12:Y23">IF(ISERROR(R12/X12-1),"         /0",IF(R12/X12&gt;5,"  *  ",(R12/X12-1)))</f>
        <v>0.15682674843270905</v>
      </c>
    </row>
    <row r="13" spans="1:25" ht="19.5" customHeight="1">
      <c r="A13" s="148" t="s">
        <v>172</v>
      </c>
      <c r="B13" s="146">
        <v>13875</v>
      </c>
      <c r="C13" s="142">
        <v>13570</v>
      </c>
      <c r="D13" s="143">
        <v>0</v>
      </c>
      <c r="E13" s="142">
        <v>0</v>
      </c>
      <c r="F13" s="141">
        <f t="shared" si="8"/>
        <v>27445</v>
      </c>
      <c r="G13" s="145">
        <f aca="true" t="shared" si="14" ref="G13:G20">F13/$F$9</f>
        <v>0.045968675308230476</v>
      </c>
      <c r="H13" s="144">
        <v>12015</v>
      </c>
      <c r="I13" s="142">
        <v>12724</v>
      </c>
      <c r="J13" s="143"/>
      <c r="K13" s="142"/>
      <c r="L13" s="141">
        <f t="shared" si="9"/>
        <v>24739</v>
      </c>
      <c r="M13" s="147">
        <f t="shared" si="10"/>
        <v>0.10938194753223662</v>
      </c>
      <c r="N13" s="146">
        <v>38546</v>
      </c>
      <c r="O13" s="142">
        <v>36299</v>
      </c>
      <c r="P13" s="143"/>
      <c r="Q13" s="142"/>
      <c r="R13" s="141">
        <f t="shared" si="11"/>
        <v>74845</v>
      </c>
      <c r="S13" s="145">
        <f aca="true" t="shared" si="15" ref="S13:S20">R13/$R$9</f>
        <v>0.04143424662691075</v>
      </c>
      <c r="T13" s="144">
        <v>35730</v>
      </c>
      <c r="U13" s="142">
        <v>36016</v>
      </c>
      <c r="V13" s="143">
        <v>477</v>
      </c>
      <c r="W13" s="142">
        <v>388</v>
      </c>
      <c r="X13" s="141">
        <f t="shared" si="12"/>
        <v>72611</v>
      </c>
      <c r="Y13" s="140">
        <f t="shared" si="13"/>
        <v>0.030766688242828133</v>
      </c>
    </row>
    <row r="14" spans="1:25" ht="19.5" customHeight="1">
      <c r="A14" s="148" t="s">
        <v>173</v>
      </c>
      <c r="B14" s="146">
        <v>12404</v>
      </c>
      <c r="C14" s="142">
        <v>9616</v>
      </c>
      <c r="D14" s="143">
        <v>0</v>
      </c>
      <c r="E14" s="142">
        <v>0</v>
      </c>
      <c r="F14" s="141">
        <f t="shared" si="8"/>
        <v>22020</v>
      </c>
      <c r="G14" s="145">
        <f t="shared" si="14"/>
        <v>0.03688213628301094</v>
      </c>
      <c r="H14" s="144">
        <v>13534</v>
      </c>
      <c r="I14" s="142">
        <v>10085</v>
      </c>
      <c r="J14" s="143"/>
      <c r="K14" s="142"/>
      <c r="L14" s="141">
        <f t="shared" si="9"/>
        <v>23619</v>
      </c>
      <c r="M14" s="147">
        <f t="shared" si="10"/>
        <v>-0.06769973326559131</v>
      </c>
      <c r="N14" s="146">
        <v>39760</v>
      </c>
      <c r="O14" s="142">
        <v>34434</v>
      </c>
      <c r="P14" s="143"/>
      <c r="Q14" s="142"/>
      <c r="R14" s="141">
        <f t="shared" si="11"/>
        <v>74194</v>
      </c>
      <c r="S14" s="145">
        <f t="shared" si="15"/>
        <v>0.0410738525517672</v>
      </c>
      <c r="T14" s="144">
        <v>44444</v>
      </c>
      <c r="U14" s="142">
        <v>35546</v>
      </c>
      <c r="V14" s="143"/>
      <c r="W14" s="142"/>
      <c r="X14" s="141">
        <f t="shared" si="12"/>
        <v>79990</v>
      </c>
      <c r="Y14" s="140">
        <f t="shared" si="13"/>
        <v>-0.07245905738217273</v>
      </c>
    </row>
    <row r="15" spans="1:25" ht="19.5" customHeight="1">
      <c r="A15" s="148" t="s">
        <v>174</v>
      </c>
      <c r="B15" s="146">
        <v>10374</v>
      </c>
      <c r="C15" s="142">
        <v>8653</v>
      </c>
      <c r="D15" s="143">
        <v>0</v>
      </c>
      <c r="E15" s="142">
        <v>0</v>
      </c>
      <c r="F15" s="141">
        <f t="shared" si="8"/>
        <v>19027</v>
      </c>
      <c r="G15" s="145">
        <f t="shared" si="14"/>
        <v>0.03186904664200041</v>
      </c>
      <c r="H15" s="144">
        <v>10713</v>
      </c>
      <c r="I15" s="142">
        <v>9878</v>
      </c>
      <c r="J15" s="143"/>
      <c r="K15" s="142"/>
      <c r="L15" s="141">
        <f t="shared" si="9"/>
        <v>20591</v>
      </c>
      <c r="M15" s="147">
        <f t="shared" si="10"/>
        <v>-0.07595551454518967</v>
      </c>
      <c r="N15" s="146">
        <v>32318</v>
      </c>
      <c r="O15" s="142">
        <v>29929</v>
      </c>
      <c r="P15" s="143"/>
      <c r="Q15" s="142"/>
      <c r="R15" s="141">
        <f t="shared" si="11"/>
        <v>62247</v>
      </c>
      <c r="S15" s="145">
        <f t="shared" si="15"/>
        <v>0.034459984632043736</v>
      </c>
      <c r="T15" s="144">
        <v>34892</v>
      </c>
      <c r="U15" s="142">
        <v>31142</v>
      </c>
      <c r="V15" s="143"/>
      <c r="W15" s="142"/>
      <c r="X15" s="141">
        <f t="shared" si="12"/>
        <v>66034</v>
      </c>
      <c r="Y15" s="140">
        <f t="shared" si="13"/>
        <v>-0.05734924432867916</v>
      </c>
    </row>
    <row r="16" spans="1:25" ht="19.5" customHeight="1">
      <c r="A16" s="148" t="s">
        <v>453</v>
      </c>
      <c r="B16" s="146">
        <v>9684</v>
      </c>
      <c r="C16" s="142">
        <v>8540</v>
      </c>
      <c r="D16" s="143">
        <v>0</v>
      </c>
      <c r="E16" s="142">
        <v>0</v>
      </c>
      <c r="F16" s="141">
        <f t="shared" si="8"/>
        <v>18224</v>
      </c>
      <c r="G16" s="145">
        <f t="shared" si="14"/>
        <v>0.030524071372461003</v>
      </c>
      <c r="H16" s="144"/>
      <c r="I16" s="142"/>
      <c r="J16" s="143"/>
      <c r="K16" s="142"/>
      <c r="L16" s="141">
        <f t="shared" si="9"/>
        <v>0</v>
      </c>
      <c r="M16" s="147" t="str">
        <f t="shared" si="10"/>
        <v>         /0</v>
      </c>
      <c r="N16" s="146">
        <v>9684</v>
      </c>
      <c r="O16" s="142">
        <v>8540</v>
      </c>
      <c r="P16" s="143"/>
      <c r="Q16" s="142"/>
      <c r="R16" s="141">
        <f t="shared" si="11"/>
        <v>18224</v>
      </c>
      <c r="S16" s="145">
        <f t="shared" si="15"/>
        <v>0.010088819701099894</v>
      </c>
      <c r="T16" s="144"/>
      <c r="U16" s="142"/>
      <c r="V16" s="143"/>
      <c r="W16" s="142"/>
      <c r="X16" s="141">
        <f t="shared" si="12"/>
        <v>0</v>
      </c>
      <c r="Y16" s="140" t="str">
        <f t="shared" si="13"/>
        <v>         /0</v>
      </c>
    </row>
    <row r="17" spans="1:25" ht="19.5" customHeight="1">
      <c r="A17" s="148" t="s">
        <v>176</v>
      </c>
      <c r="B17" s="146">
        <v>9668</v>
      </c>
      <c r="C17" s="142">
        <v>7969</v>
      </c>
      <c r="D17" s="143">
        <v>0</v>
      </c>
      <c r="E17" s="142">
        <v>0</v>
      </c>
      <c r="F17" s="141">
        <f t="shared" si="8"/>
        <v>17637</v>
      </c>
      <c r="G17" s="145">
        <f t="shared" si="14"/>
        <v>0.029540882725861212</v>
      </c>
      <c r="H17" s="144">
        <v>9774</v>
      </c>
      <c r="I17" s="142">
        <v>8437</v>
      </c>
      <c r="J17" s="143"/>
      <c r="K17" s="142"/>
      <c r="L17" s="141">
        <f t="shared" si="9"/>
        <v>18211</v>
      </c>
      <c r="M17" s="147">
        <f t="shared" si="10"/>
        <v>-0.03151941134479164</v>
      </c>
      <c r="N17" s="146">
        <v>27484</v>
      </c>
      <c r="O17" s="142">
        <v>23485</v>
      </c>
      <c r="P17" s="143"/>
      <c r="Q17" s="142"/>
      <c r="R17" s="141">
        <f t="shared" si="11"/>
        <v>50969</v>
      </c>
      <c r="S17" s="145">
        <f t="shared" si="15"/>
        <v>0.02821647560060143</v>
      </c>
      <c r="T17" s="144">
        <v>28532</v>
      </c>
      <c r="U17" s="142">
        <v>27415</v>
      </c>
      <c r="V17" s="143"/>
      <c r="W17" s="142"/>
      <c r="X17" s="141">
        <f t="shared" si="12"/>
        <v>55947</v>
      </c>
      <c r="Y17" s="140">
        <f t="shared" si="13"/>
        <v>-0.08897706758181856</v>
      </c>
    </row>
    <row r="18" spans="1:25" ht="19.5" customHeight="1">
      <c r="A18" s="148" t="s">
        <v>175</v>
      </c>
      <c r="B18" s="146">
        <v>8147</v>
      </c>
      <c r="C18" s="142">
        <v>7562</v>
      </c>
      <c r="D18" s="143">
        <v>0</v>
      </c>
      <c r="E18" s="142">
        <v>0</v>
      </c>
      <c r="F18" s="141">
        <f t="shared" si="8"/>
        <v>15709</v>
      </c>
      <c r="G18" s="145">
        <f t="shared" si="14"/>
        <v>0.0263116021285113</v>
      </c>
      <c r="H18" s="144">
        <v>10365</v>
      </c>
      <c r="I18" s="142">
        <v>8781</v>
      </c>
      <c r="J18" s="143"/>
      <c r="K18" s="142"/>
      <c r="L18" s="141">
        <f t="shared" si="9"/>
        <v>19146</v>
      </c>
      <c r="M18" s="147">
        <f t="shared" si="10"/>
        <v>-0.17951530345764133</v>
      </c>
      <c r="N18" s="146">
        <v>23660</v>
      </c>
      <c r="O18" s="142">
        <v>23275</v>
      </c>
      <c r="P18" s="143">
        <v>147</v>
      </c>
      <c r="Q18" s="142">
        <v>146</v>
      </c>
      <c r="R18" s="141">
        <f t="shared" si="11"/>
        <v>47228</v>
      </c>
      <c r="S18" s="145">
        <f t="shared" si="15"/>
        <v>0.02614545527016823</v>
      </c>
      <c r="T18" s="144">
        <v>29790</v>
      </c>
      <c r="U18" s="142">
        <v>28932</v>
      </c>
      <c r="V18" s="143"/>
      <c r="W18" s="142"/>
      <c r="X18" s="141">
        <f t="shared" si="12"/>
        <v>58722</v>
      </c>
      <c r="Y18" s="140">
        <f t="shared" si="13"/>
        <v>-0.1957358400599435</v>
      </c>
    </row>
    <row r="19" spans="1:25" ht="19.5" customHeight="1">
      <c r="A19" s="148" t="s">
        <v>177</v>
      </c>
      <c r="B19" s="146">
        <v>7359</v>
      </c>
      <c r="C19" s="142">
        <v>6526</v>
      </c>
      <c r="D19" s="143">
        <v>0</v>
      </c>
      <c r="E19" s="142">
        <v>0</v>
      </c>
      <c r="F19" s="141">
        <f t="shared" si="8"/>
        <v>13885</v>
      </c>
      <c r="G19" s="145">
        <f t="shared" si="14"/>
        <v>0.023256515090354535</v>
      </c>
      <c r="H19" s="144">
        <v>6871</v>
      </c>
      <c r="I19" s="142">
        <v>5613</v>
      </c>
      <c r="J19" s="143"/>
      <c r="K19" s="142"/>
      <c r="L19" s="141">
        <f t="shared" si="9"/>
        <v>12484</v>
      </c>
      <c r="M19" s="147">
        <f t="shared" si="10"/>
        <v>0.11222364626722214</v>
      </c>
      <c r="N19" s="146">
        <v>21885</v>
      </c>
      <c r="O19" s="142">
        <v>19927</v>
      </c>
      <c r="P19" s="143"/>
      <c r="Q19" s="142"/>
      <c r="R19" s="141">
        <f t="shared" si="11"/>
        <v>41812</v>
      </c>
      <c r="S19" s="145">
        <f t="shared" si="15"/>
        <v>0.02314715371720746</v>
      </c>
      <c r="T19" s="144">
        <v>20963</v>
      </c>
      <c r="U19" s="142">
        <v>17750</v>
      </c>
      <c r="V19" s="143"/>
      <c r="W19" s="142"/>
      <c r="X19" s="141">
        <f t="shared" si="12"/>
        <v>38713</v>
      </c>
      <c r="Y19" s="140">
        <f t="shared" si="13"/>
        <v>0.08005062898767856</v>
      </c>
    </row>
    <row r="20" spans="1:25" ht="19.5" customHeight="1">
      <c r="A20" s="148" t="s">
        <v>178</v>
      </c>
      <c r="B20" s="146">
        <v>6441</v>
      </c>
      <c r="C20" s="142">
        <v>5791</v>
      </c>
      <c r="D20" s="143">
        <v>0</v>
      </c>
      <c r="E20" s="142">
        <v>0</v>
      </c>
      <c r="F20" s="141">
        <f t="shared" si="8"/>
        <v>12232</v>
      </c>
      <c r="G20" s="145">
        <f t="shared" si="14"/>
        <v>0.020487842462024966</v>
      </c>
      <c r="H20" s="144">
        <v>6198</v>
      </c>
      <c r="I20" s="142">
        <v>5132</v>
      </c>
      <c r="J20" s="143"/>
      <c r="K20" s="142"/>
      <c r="L20" s="141">
        <f t="shared" si="9"/>
        <v>11330</v>
      </c>
      <c r="M20" s="147">
        <f t="shared" si="10"/>
        <v>0.07961165048543695</v>
      </c>
      <c r="N20" s="146">
        <v>18973</v>
      </c>
      <c r="O20" s="142">
        <v>16397</v>
      </c>
      <c r="P20" s="143"/>
      <c r="Q20" s="142"/>
      <c r="R20" s="141">
        <f t="shared" si="11"/>
        <v>35370</v>
      </c>
      <c r="S20" s="145">
        <f t="shared" si="15"/>
        <v>0.019580857815402943</v>
      </c>
      <c r="T20" s="144">
        <v>17094</v>
      </c>
      <c r="U20" s="142">
        <v>16462</v>
      </c>
      <c r="V20" s="143"/>
      <c r="W20" s="142"/>
      <c r="X20" s="141">
        <f t="shared" si="12"/>
        <v>33556</v>
      </c>
      <c r="Y20" s="140">
        <f t="shared" si="13"/>
        <v>0.054058886637263104</v>
      </c>
    </row>
    <row r="21" spans="1:25" ht="19.5" customHeight="1">
      <c r="A21" s="148" t="s">
        <v>181</v>
      </c>
      <c r="B21" s="146">
        <v>6273</v>
      </c>
      <c r="C21" s="142">
        <v>5311</v>
      </c>
      <c r="D21" s="143">
        <v>0</v>
      </c>
      <c r="E21" s="142">
        <v>0</v>
      </c>
      <c r="F21" s="141">
        <f t="shared" si="8"/>
        <v>11584</v>
      </c>
      <c r="G21" s="145">
        <f t="shared" si="1"/>
        <v>0.019402482593206115</v>
      </c>
      <c r="H21" s="144">
        <v>6323</v>
      </c>
      <c r="I21" s="142">
        <v>4680</v>
      </c>
      <c r="J21" s="143"/>
      <c r="K21" s="142"/>
      <c r="L21" s="141">
        <f t="shared" si="9"/>
        <v>11003</v>
      </c>
      <c r="M21" s="147">
        <f t="shared" si="10"/>
        <v>0.05280378078705805</v>
      </c>
      <c r="N21" s="146">
        <v>17092</v>
      </c>
      <c r="O21" s="142">
        <v>14694</v>
      </c>
      <c r="P21" s="143"/>
      <c r="Q21" s="142"/>
      <c r="R21" s="141">
        <f t="shared" si="11"/>
        <v>31786</v>
      </c>
      <c r="S21" s="145">
        <f t="shared" si="5"/>
        <v>0.01759675279955889</v>
      </c>
      <c r="T21" s="144">
        <v>17403</v>
      </c>
      <c r="U21" s="142">
        <v>14001</v>
      </c>
      <c r="V21" s="143"/>
      <c r="W21" s="142"/>
      <c r="X21" s="141">
        <f t="shared" si="12"/>
        <v>31404</v>
      </c>
      <c r="Y21" s="140">
        <f t="shared" si="13"/>
        <v>0.012164055534326756</v>
      </c>
    </row>
    <row r="22" spans="1:25" ht="19.5" customHeight="1">
      <c r="A22" s="148" t="s">
        <v>180</v>
      </c>
      <c r="B22" s="146">
        <v>6352</v>
      </c>
      <c r="C22" s="142">
        <v>4950</v>
      </c>
      <c r="D22" s="143">
        <v>0</v>
      </c>
      <c r="E22" s="142">
        <v>0</v>
      </c>
      <c r="F22" s="141">
        <f t="shared" si="8"/>
        <v>11302</v>
      </c>
      <c r="G22" s="145">
        <f t="shared" si="1"/>
        <v>0.018930150057701618</v>
      </c>
      <c r="H22" s="144">
        <v>12435</v>
      </c>
      <c r="I22" s="142">
        <v>11953</v>
      </c>
      <c r="J22" s="143"/>
      <c r="K22" s="142"/>
      <c r="L22" s="141">
        <f t="shared" si="9"/>
        <v>24388</v>
      </c>
      <c r="M22" s="147">
        <f t="shared" si="10"/>
        <v>-0.5365753649335738</v>
      </c>
      <c r="N22" s="146">
        <v>17046</v>
      </c>
      <c r="O22" s="142">
        <v>15916</v>
      </c>
      <c r="P22" s="143"/>
      <c r="Q22" s="142"/>
      <c r="R22" s="141">
        <f t="shared" si="11"/>
        <v>32962</v>
      </c>
      <c r="S22" s="145">
        <f t="shared" si="5"/>
        <v>0.01824778725788272</v>
      </c>
      <c r="T22" s="144">
        <v>38838</v>
      </c>
      <c r="U22" s="142">
        <v>36457</v>
      </c>
      <c r="V22" s="143"/>
      <c r="W22" s="142"/>
      <c r="X22" s="141">
        <f t="shared" si="12"/>
        <v>75295</v>
      </c>
      <c r="Y22" s="140">
        <f t="shared" si="13"/>
        <v>-0.5622285676339731</v>
      </c>
    </row>
    <row r="23" spans="1:25" ht="19.5" customHeight="1">
      <c r="A23" s="148" t="s">
        <v>179</v>
      </c>
      <c r="B23" s="146">
        <v>4758</v>
      </c>
      <c r="C23" s="142">
        <v>4920</v>
      </c>
      <c r="D23" s="143">
        <v>512</v>
      </c>
      <c r="E23" s="142">
        <v>355</v>
      </c>
      <c r="F23" s="141">
        <f t="shared" si="8"/>
        <v>10545</v>
      </c>
      <c r="G23" s="145">
        <f t="shared" si="1"/>
        <v>0.017662221939343793</v>
      </c>
      <c r="H23" s="144">
        <v>3619</v>
      </c>
      <c r="I23" s="142">
        <v>3753</v>
      </c>
      <c r="J23" s="143">
        <v>255</v>
      </c>
      <c r="K23" s="142">
        <v>261</v>
      </c>
      <c r="L23" s="141">
        <f t="shared" si="9"/>
        <v>7888</v>
      </c>
      <c r="M23" s="147">
        <f t="shared" si="10"/>
        <v>0.336840770791075</v>
      </c>
      <c r="N23" s="146">
        <v>16384</v>
      </c>
      <c r="O23" s="142">
        <v>16328</v>
      </c>
      <c r="P23" s="143">
        <v>1919</v>
      </c>
      <c r="Q23" s="142">
        <v>1434</v>
      </c>
      <c r="R23" s="141">
        <f t="shared" si="11"/>
        <v>36065</v>
      </c>
      <c r="S23" s="145">
        <f t="shared" si="5"/>
        <v>0.01996561032266065</v>
      </c>
      <c r="T23" s="144">
        <v>14127</v>
      </c>
      <c r="U23" s="142">
        <v>13357</v>
      </c>
      <c r="V23" s="143">
        <v>1219</v>
      </c>
      <c r="W23" s="142">
        <v>1179</v>
      </c>
      <c r="X23" s="141">
        <f t="shared" si="12"/>
        <v>29882</v>
      </c>
      <c r="Y23" s="140">
        <f t="shared" si="13"/>
        <v>0.2069138611873369</v>
      </c>
    </row>
    <row r="24" spans="1:25" ht="19.5" customHeight="1">
      <c r="A24" s="148" t="s">
        <v>182</v>
      </c>
      <c r="B24" s="146">
        <v>5675</v>
      </c>
      <c r="C24" s="142">
        <v>4759</v>
      </c>
      <c r="D24" s="143">
        <v>0</v>
      </c>
      <c r="E24" s="142">
        <v>0</v>
      </c>
      <c r="F24" s="141">
        <f t="shared" si="0"/>
        <v>10434</v>
      </c>
      <c r="G24" s="145">
        <f t="shared" si="1"/>
        <v>0.01747630381366649</v>
      </c>
      <c r="H24" s="144">
        <v>5937</v>
      </c>
      <c r="I24" s="142">
        <v>6129</v>
      </c>
      <c r="J24" s="143"/>
      <c r="K24" s="142"/>
      <c r="L24" s="141">
        <f t="shared" si="2"/>
        <v>12066</v>
      </c>
      <c r="M24" s="147">
        <f t="shared" si="3"/>
        <v>-0.13525609149676776</v>
      </c>
      <c r="N24" s="146">
        <v>16399</v>
      </c>
      <c r="O24" s="142">
        <v>15080</v>
      </c>
      <c r="P24" s="143"/>
      <c r="Q24" s="142"/>
      <c r="R24" s="141">
        <f t="shared" si="4"/>
        <v>31479</v>
      </c>
      <c r="S24" s="145">
        <f t="shared" si="5"/>
        <v>0.01742679737548966</v>
      </c>
      <c r="T24" s="144">
        <v>16367</v>
      </c>
      <c r="U24" s="142">
        <v>15296</v>
      </c>
      <c r="V24" s="143"/>
      <c r="W24" s="142"/>
      <c r="X24" s="141">
        <f t="shared" si="6"/>
        <v>31663</v>
      </c>
      <c r="Y24" s="140">
        <f t="shared" si="7"/>
        <v>-0.005811199191485317</v>
      </c>
    </row>
    <row r="25" spans="1:25" ht="19.5" customHeight="1">
      <c r="A25" s="148" t="s">
        <v>184</v>
      </c>
      <c r="B25" s="146">
        <v>3883</v>
      </c>
      <c r="C25" s="142">
        <v>3203</v>
      </c>
      <c r="D25" s="143">
        <v>0</v>
      </c>
      <c r="E25" s="142">
        <v>0</v>
      </c>
      <c r="F25" s="141">
        <f t="shared" si="0"/>
        <v>7086</v>
      </c>
      <c r="G25" s="145">
        <f t="shared" si="1"/>
        <v>0.01186861115810243</v>
      </c>
      <c r="H25" s="144">
        <v>3140</v>
      </c>
      <c r="I25" s="142">
        <v>3182</v>
      </c>
      <c r="J25" s="143"/>
      <c r="K25" s="142"/>
      <c r="L25" s="141">
        <f t="shared" si="2"/>
        <v>6322</v>
      </c>
      <c r="M25" s="147">
        <f t="shared" si="3"/>
        <v>0.12084783296425172</v>
      </c>
      <c r="N25" s="146">
        <v>11017</v>
      </c>
      <c r="O25" s="142">
        <v>10843</v>
      </c>
      <c r="P25" s="143"/>
      <c r="Q25" s="142"/>
      <c r="R25" s="141">
        <f t="shared" si="4"/>
        <v>21860</v>
      </c>
      <c r="S25" s="145">
        <f t="shared" si="5"/>
        <v>0.012101711954897041</v>
      </c>
      <c r="T25" s="144">
        <v>9674</v>
      </c>
      <c r="U25" s="142">
        <v>9861</v>
      </c>
      <c r="V25" s="143"/>
      <c r="W25" s="142"/>
      <c r="X25" s="141">
        <f t="shared" si="6"/>
        <v>19535</v>
      </c>
      <c r="Y25" s="140">
        <f t="shared" si="7"/>
        <v>0.11901714870744806</v>
      </c>
    </row>
    <row r="26" spans="1:25" ht="19.5" customHeight="1">
      <c r="A26" s="148" t="s">
        <v>183</v>
      </c>
      <c r="B26" s="146">
        <v>3418</v>
      </c>
      <c r="C26" s="142">
        <v>3539</v>
      </c>
      <c r="D26" s="143">
        <v>0</v>
      </c>
      <c r="E26" s="142">
        <v>0</v>
      </c>
      <c r="F26" s="141">
        <f t="shared" si="0"/>
        <v>6957</v>
      </c>
      <c r="G26" s="145">
        <f t="shared" si="1"/>
        <v>0.011652544147180158</v>
      </c>
      <c r="H26" s="144">
        <v>3504</v>
      </c>
      <c r="I26" s="142">
        <v>3450</v>
      </c>
      <c r="J26" s="143"/>
      <c r="K26" s="142"/>
      <c r="L26" s="141">
        <f t="shared" si="2"/>
        <v>6954</v>
      </c>
      <c r="M26" s="147">
        <f t="shared" si="3"/>
        <v>0.00043140638481453664</v>
      </c>
      <c r="N26" s="146">
        <v>10080</v>
      </c>
      <c r="O26" s="142">
        <v>10995</v>
      </c>
      <c r="P26" s="143"/>
      <c r="Q26" s="142"/>
      <c r="R26" s="141">
        <f t="shared" si="4"/>
        <v>21075</v>
      </c>
      <c r="S26" s="145">
        <f t="shared" si="5"/>
        <v>0.011667135381951287</v>
      </c>
      <c r="T26" s="144">
        <v>9760</v>
      </c>
      <c r="U26" s="142">
        <v>9305</v>
      </c>
      <c r="V26" s="143"/>
      <c r="W26" s="142"/>
      <c r="X26" s="141">
        <f t="shared" si="6"/>
        <v>19065</v>
      </c>
      <c r="Y26" s="140">
        <f t="shared" si="7"/>
        <v>0.10542879622344614</v>
      </c>
    </row>
    <row r="27" spans="1:25" ht="19.5" customHeight="1">
      <c r="A27" s="148" t="s">
        <v>187</v>
      </c>
      <c r="B27" s="146">
        <v>3204</v>
      </c>
      <c r="C27" s="142">
        <v>2914</v>
      </c>
      <c r="D27" s="143">
        <v>0</v>
      </c>
      <c r="E27" s="142">
        <v>0</v>
      </c>
      <c r="F27" s="141">
        <f t="shared" si="0"/>
        <v>6118</v>
      </c>
      <c r="G27" s="145">
        <f t="shared" si="1"/>
        <v>0.010247271107150813</v>
      </c>
      <c r="H27" s="144">
        <v>2617</v>
      </c>
      <c r="I27" s="142">
        <v>2735</v>
      </c>
      <c r="J27" s="143"/>
      <c r="K27" s="142"/>
      <c r="L27" s="141">
        <f t="shared" si="2"/>
        <v>5352</v>
      </c>
      <c r="M27" s="147">
        <f t="shared" si="3"/>
        <v>0.14312406576980563</v>
      </c>
      <c r="N27" s="146">
        <v>9618</v>
      </c>
      <c r="O27" s="142">
        <v>8882</v>
      </c>
      <c r="P27" s="143"/>
      <c r="Q27" s="142"/>
      <c r="R27" s="141">
        <f t="shared" si="4"/>
        <v>18500</v>
      </c>
      <c r="S27" s="145">
        <f t="shared" si="5"/>
        <v>0.010241613502543242</v>
      </c>
      <c r="T27" s="144">
        <v>8218</v>
      </c>
      <c r="U27" s="142">
        <v>7705</v>
      </c>
      <c r="V27" s="143"/>
      <c r="W27" s="142"/>
      <c r="X27" s="141">
        <f t="shared" si="6"/>
        <v>15923</v>
      </c>
      <c r="Y27" s="140">
        <f t="shared" si="7"/>
        <v>0.1618413615524712</v>
      </c>
    </row>
    <row r="28" spans="1:25" ht="19.5" customHeight="1">
      <c r="A28" s="148" t="s">
        <v>186</v>
      </c>
      <c r="B28" s="146">
        <v>3368</v>
      </c>
      <c r="C28" s="142">
        <v>2285</v>
      </c>
      <c r="D28" s="143">
        <v>0</v>
      </c>
      <c r="E28" s="142">
        <v>0</v>
      </c>
      <c r="F28" s="141">
        <f t="shared" si="0"/>
        <v>5653</v>
      </c>
      <c r="G28" s="145">
        <f t="shared" si="1"/>
        <v>0.009468424904989139</v>
      </c>
      <c r="H28" s="144">
        <v>2876</v>
      </c>
      <c r="I28" s="142">
        <v>2110</v>
      </c>
      <c r="J28" s="143"/>
      <c r="K28" s="142"/>
      <c r="L28" s="141">
        <f t="shared" si="2"/>
        <v>4986</v>
      </c>
      <c r="M28" s="147" t="s">
        <v>50</v>
      </c>
      <c r="N28" s="146">
        <v>10496</v>
      </c>
      <c r="O28" s="142">
        <v>7592</v>
      </c>
      <c r="P28" s="143"/>
      <c r="Q28" s="142"/>
      <c r="R28" s="141">
        <f t="shared" si="4"/>
        <v>18088</v>
      </c>
      <c r="S28" s="145">
        <f t="shared" si="5"/>
        <v>0.010013530001837955</v>
      </c>
      <c r="T28" s="144">
        <v>8464</v>
      </c>
      <c r="U28" s="142">
        <v>6840</v>
      </c>
      <c r="V28" s="143"/>
      <c r="W28" s="142"/>
      <c r="X28" s="141">
        <f t="shared" si="6"/>
        <v>15304</v>
      </c>
      <c r="Y28" s="140">
        <f t="shared" si="7"/>
        <v>0.18191322530057508</v>
      </c>
    </row>
    <row r="29" spans="1:25" ht="19.5" customHeight="1">
      <c r="A29" s="148" t="s">
        <v>185</v>
      </c>
      <c r="B29" s="146">
        <v>3058</v>
      </c>
      <c r="C29" s="142">
        <v>2376</v>
      </c>
      <c r="D29" s="143">
        <v>0</v>
      </c>
      <c r="E29" s="142">
        <v>0</v>
      </c>
      <c r="F29" s="141">
        <f t="shared" si="0"/>
        <v>5434</v>
      </c>
      <c r="G29" s="145">
        <f t="shared" si="1"/>
        <v>0.009101613467842027</v>
      </c>
      <c r="H29" s="144">
        <v>2893</v>
      </c>
      <c r="I29" s="142">
        <v>1875</v>
      </c>
      <c r="J29" s="143"/>
      <c r="K29" s="142"/>
      <c r="L29" s="141">
        <f t="shared" si="2"/>
        <v>4768</v>
      </c>
      <c r="M29" s="147">
        <f t="shared" si="3"/>
        <v>0.13968120805369133</v>
      </c>
      <c r="N29" s="146">
        <v>8677</v>
      </c>
      <c r="O29" s="142">
        <v>7998</v>
      </c>
      <c r="P29" s="143"/>
      <c r="Q29" s="142"/>
      <c r="R29" s="141">
        <f t="shared" si="4"/>
        <v>16675</v>
      </c>
      <c r="S29" s="145">
        <f t="shared" si="5"/>
        <v>0.009231292170535598</v>
      </c>
      <c r="T29" s="144">
        <v>8869</v>
      </c>
      <c r="U29" s="142">
        <v>7511</v>
      </c>
      <c r="V29" s="143"/>
      <c r="W29" s="142"/>
      <c r="X29" s="141">
        <f t="shared" si="6"/>
        <v>16380</v>
      </c>
      <c r="Y29" s="140">
        <f t="shared" si="7"/>
        <v>0.018009768009767946</v>
      </c>
    </row>
    <row r="30" spans="1:25" ht="19.5" customHeight="1">
      <c r="A30" s="148" t="s">
        <v>150</v>
      </c>
      <c r="B30" s="146">
        <v>2196</v>
      </c>
      <c r="C30" s="142">
        <v>1993</v>
      </c>
      <c r="D30" s="143">
        <v>0</v>
      </c>
      <c r="E30" s="142">
        <v>0</v>
      </c>
      <c r="F30" s="141">
        <f t="shared" si="0"/>
        <v>4189</v>
      </c>
      <c r="G30" s="145">
        <f t="shared" si="1"/>
        <v>0.007016315571731735</v>
      </c>
      <c r="H30" s="144">
        <v>3115</v>
      </c>
      <c r="I30" s="142">
        <v>2839</v>
      </c>
      <c r="J30" s="143"/>
      <c r="K30" s="142"/>
      <c r="L30" s="141">
        <f t="shared" si="2"/>
        <v>5954</v>
      </c>
      <c r="M30" s="147">
        <f t="shared" si="3"/>
        <v>-0.2964393684917702</v>
      </c>
      <c r="N30" s="146">
        <v>7006</v>
      </c>
      <c r="O30" s="142">
        <v>7480</v>
      </c>
      <c r="P30" s="143"/>
      <c r="Q30" s="142"/>
      <c r="R30" s="141">
        <f t="shared" si="4"/>
        <v>14486</v>
      </c>
      <c r="S30" s="145">
        <f t="shared" si="5"/>
        <v>0.008019460172856293</v>
      </c>
      <c r="T30" s="144">
        <v>17609</v>
      </c>
      <c r="U30" s="142">
        <v>15339</v>
      </c>
      <c r="V30" s="143"/>
      <c r="W30" s="142"/>
      <c r="X30" s="141">
        <f t="shared" si="6"/>
        <v>32948</v>
      </c>
      <c r="Y30" s="140">
        <f t="shared" si="7"/>
        <v>-0.5603375015175428</v>
      </c>
    </row>
    <row r="31" spans="1:25" ht="19.5" customHeight="1">
      <c r="A31" s="148" t="s">
        <v>188</v>
      </c>
      <c r="B31" s="146">
        <v>0</v>
      </c>
      <c r="C31" s="142">
        <v>0</v>
      </c>
      <c r="D31" s="143">
        <v>2132</v>
      </c>
      <c r="E31" s="142">
        <v>1758</v>
      </c>
      <c r="F31" s="141">
        <f t="shared" si="0"/>
        <v>3890</v>
      </c>
      <c r="G31" s="145">
        <f t="shared" si="1"/>
        <v>0.006515509089051432</v>
      </c>
      <c r="H31" s="144"/>
      <c r="I31" s="142"/>
      <c r="J31" s="143"/>
      <c r="K31" s="142"/>
      <c r="L31" s="141">
        <f t="shared" si="2"/>
        <v>0</v>
      </c>
      <c r="M31" s="147" t="str">
        <f t="shared" si="3"/>
        <v>         /0</v>
      </c>
      <c r="N31" s="146"/>
      <c r="O31" s="142"/>
      <c r="P31" s="143">
        <v>4010</v>
      </c>
      <c r="Q31" s="142">
        <v>3521</v>
      </c>
      <c r="R31" s="141">
        <f t="shared" si="4"/>
        <v>7531</v>
      </c>
      <c r="S31" s="145">
        <f t="shared" si="5"/>
        <v>0.0041691670966299</v>
      </c>
      <c r="T31" s="144"/>
      <c r="U31" s="142"/>
      <c r="V31" s="143">
        <v>1796</v>
      </c>
      <c r="W31" s="142">
        <v>1842</v>
      </c>
      <c r="X31" s="141">
        <f t="shared" si="6"/>
        <v>3638</v>
      </c>
      <c r="Y31" s="140">
        <f t="shared" si="7"/>
        <v>1.0700934579439254</v>
      </c>
    </row>
    <row r="32" spans="1:25" ht="19.5" customHeight="1">
      <c r="A32" s="148" t="s">
        <v>189</v>
      </c>
      <c r="B32" s="146">
        <v>1817</v>
      </c>
      <c r="C32" s="142">
        <v>1222</v>
      </c>
      <c r="D32" s="143">
        <v>0</v>
      </c>
      <c r="E32" s="142">
        <v>0</v>
      </c>
      <c r="F32" s="141">
        <f t="shared" si="0"/>
        <v>3039</v>
      </c>
      <c r="G32" s="145">
        <f t="shared" si="1"/>
        <v>0.005090136792192109</v>
      </c>
      <c r="H32" s="144"/>
      <c r="I32" s="142"/>
      <c r="J32" s="143"/>
      <c r="K32" s="142"/>
      <c r="L32" s="141">
        <f t="shared" si="2"/>
        <v>0</v>
      </c>
      <c r="M32" s="147" t="str">
        <f t="shared" si="3"/>
        <v>         /0</v>
      </c>
      <c r="N32" s="146">
        <v>3944</v>
      </c>
      <c r="O32" s="142">
        <v>3220</v>
      </c>
      <c r="P32" s="143"/>
      <c r="Q32" s="142"/>
      <c r="R32" s="141">
        <f t="shared" si="4"/>
        <v>7164</v>
      </c>
      <c r="S32" s="145">
        <f t="shared" si="5"/>
        <v>0.003965995628768637</v>
      </c>
      <c r="T32" s="144"/>
      <c r="U32" s="142"/>
      <c r="V32" s="143"/>
      <c r="W32" s="142"/>
      <c r="X32" s="141">
        <f t="shared" si="6"/>
        <v>0</v>
      </c>
      <c r="Y32" s="140" t="str">
        <f t="shared" si="7"/>
        <v>         /0</v>
      </c>
    </row>
    <row r="33" spans="1:25" ht="19.5" customHeight="1">
      <c r="A33" s="148" t="s">
        <v>190</v>
      </c>
      <c r="B33" s="146">
        <v>849</v>
      </c>
      <c r="C33" s="142">
        <v>746</v>
      </c>
      <c r="D33" s="143">
        <v>98</v>
      </c>
      <c r="E33" s="142">
        <v>97</v>
      </c>
      <c r="F33" s="141">
        <f t="shared" si="0"/>
        <v>1790</v>
      </c>
      <c r="G33" s="145">
        <f t="shared" si="1"/>
        <v>0.002998139143805158</v>
      </c>
      <c r="H33" s="144">
        <v>624</v>
      </c>
      <c r="I33" s="142">
        <v>614</v>
      </c>
      <c r="J33" s="143">
        <v>973</v>
      </c>
      <c r="K33" s="142">
        <v>1074</v>
      </c>
      <c r="L33" s="141">
        <f t="shared" si="2"/>
        <v>3285</v>
      </c>
      <c r="M33" s="147">
        <f t="shared" si="3"/>
        <v>-0.4550989345509894</v>
      </c>
      <c r="N33" s="146">
        <v>2759</v>
      </c>
      <c r="O33" s="142">
        <v>2780</v>
      </c>
      <c r="P33" s="143">
        <v>98</v>
      </c>
      <c r="Q33" s="142">
        <v>97</v>
      </c>
      <c r="R33" s="141">
        <f t="shared" si="4"/>
        <v>5734</v>
      </c>
      <c r="S33" s="145">
        <f t="shared" si="5"/>
        <v>0.003174346585058538</v>
      </c>
      <c r="T33" s="144">
        <v>2287</v>
      </c>
      <c r="U33" s="142">
        <v>2306</v>
      </c>
      <c r="V33" s="143">
        <v>973</v>
      </c>
      <c r="W33" s="142">
        <v>1074</v>
      </c>
      <c r="X33" s="141">
        <f t="shared" si="6"/>
        <v>6640</v>
      </c>
      <c r="Y33" s="140">
        <f t="shared" si="7"/>
        <v>-0.13644578313253009</v>
      </c>
    </row>
    <row r="34" spans="1:25" ht="19.5" customHeight="1">
      <c r="A34" s="148" t="s">
        <v>191</v>
      </c>
      <c r="B34" s="146">
        <v>623</v>
      </c>
      <c r="C34" s="142">
        <v>762</v>
      </c>
      <c r="D34" s="143">
        <v>0</v>
      </c>
      <c r="E34" s="142">
        <v>0</v>
      </c>
      <c r="F34" s="141">
        <f t="shared" si="0"/>
        <v>1385</v>
      </c>
      <c r="G34" s="145">
        <f t="shared" si="1"/>
        <v>0.0023197892257933762</v>
      </c>
      <c r="H34" s="144"/>
      <c r="I34" s="142"/>
      <c r="J34" s="143"/>
      <c r="K34" s="142"/>
      <c r="L34" s="141">
        <f t="shared" si="2"/>
        <v>0</v>
      </c>
      <c r="M34" s="147" t="str">
        <f t="shared" si="3"/>
        <v>         /0</v>
      </c>
      <c r="N34" s="146">
        <v>4147</v>
      </c>
      <c r="O34" s="142">
        <v>2974</v>
      </c>
      <c r="P34" s="143"/>
      <c r="Q34" s="142"/>
      <c r="R34" s="141">
        <f t="shared" si="4"/>
        <v>7121</v>
      </c>
      <c r="S34" s="145">
        <f t="shared" si="5"/>
        <v>0.003942190797384347</v>
      </c>
      <c r="T34" s="144"/>
      <c r="U34" s="142"/>
      <c r="V34" s="143"/>
      <c r="W34" s="142"/>
      <c r="X34" s="141">
        <f t="shared" si="6"/>
        <v>0</v>
      </c>
      <c r="Y34" s="140" t="str">
        <f t="shared" si="7"/>
        <v>         /0</v>
      </c>
    </row>
    <row r="35" spans="1:25" ht="19.5" customHeight="1">
      <c r="A35" s="148" t="s">
        <v>192</v>
      </c>
      <c r="B35" s="146">
        <v>584</v>
      </c>
      <c r="C35" s="142">
        <v>437</v>
      </c>
      <c r="D35" s="143">
        <v>0</v>
      </c>
      <c r="E35" s="142">
        <v>0</v>
      </c>
      <c r="F35" s="141">
        <f t="shared" si="0"/>
        <v>1021</v>
      </c>
      <c r="G35" s="145">
        <f t="shared" si="1"/>
        <v>0.0017101117686173554</v>
      </c>
      <c r="H35" s="144"/>
      <c r="I35" s="142"/>
      <c r="J35" s="143"/>
      <c r="K35" s="142"/>
      <c r="L35" s="141">
        <f t="shared" si="2"/>
        <v>0</v>
      </c>
      <c r="M35" s="147" t="str">
        <f t="shared" si="3"/>
        <v>         /0</v>
      </c>
      <c r="N35" s="146">
        <v>1811</v>
      </c>
      <c r="O35" s="142">
        <v>1518</v>
      </c>
      <c r="P35" s="143"/>
      <c r="Q35" s="142"/>
      <c r="R35" s="141">
        <f t="shared" si="4"/>
        <v>3329</v>
      </c>
      <c r="S35" s="145">
        <f t="shared" si="5"/>
        <v>0.0018429368297279162</v>
      </c>
      <c r="T35" s="144"/>
      <c r="U35" s="142"/>
      <c r="V35" s="143"/>
      <c r="W35" s="142"/>
      <c r="X35" s="141">
        <f t="shared" si="6"/>
        <v>0</v>
      </c>
      <c r="Y35" s="140" t="str">
        <f t="shared" si="7"/>
        <v>         /0</v>
      </c>
    </row>
    <row r="36" spans="1:25" ht="19.5" customHeight="1">
      <c r="A36" s="148" t="s">
        <v>325</v>
      </c>
      <c r="B36" s="146">
        <v>439</v>
      </c>
      <c r="C36" s="142">
        <v>367</v>
      </c>
      <c r="D36" s="143">
        <v>0</v>
      </c>
      <c r="E36" s="142">
        <v>0</v>
      </c>
      <c r="F36" s="141">
        <f t="shared" si="0"/>
        <v>806</v>
      </c>
      <c r="G36" s="145">
        <f t="shared" si="1"/>
        <v>0.0013500000837469034</v>
      </c>
      <c r="H36" s="144">
        <v>257</v>
      </c>
      <c r="I36" s="142">
        <v>278</v>
      </c>
      <c r="J36" s="143">
        <v>0</v>
      </c>
      <c r="K36" s="142">
        <v>0</v>
      </c>
      <c r="L36" s="141">
        <f t="shared" si="2"/>
        <v>535</v>
      </c>
      <c r="M36" s="147">
        <f t="shared" si="3"/>
        <v>0.5065420560747664</v>
      </c>
      <c r="N36" s="146">
        <v>1295</v>
      </c>
      <c r="O36" s="142">
        <v>1548</v>
      </c>
      <c r="P36" s="143"/>
      <c r="Q36" s="142"/>
      <c r="R36" s="141">
        <f t="shared" si="4"/>
        <v>2843</v>
      </c>
      <c r="S36" s="145">
        <f t="shared" si="5"/>
        <v>0.001573886875012456</v>
      </c>
      <c r="T36" s="144">
        <v>1316</v>
      </c>
      <c r="U36" s="142">
        <v>1609</v>
      </c>
      <c r="V36" s="143">
        <v>0</v>
      </c>
      <c r="W36" s="142">
        <v>0</v>
      </c>
      <c r="X36" s="141">
        <f t="shared" si="6"/>
        <v>2925</v>
      </c>
      <c r="Y36" s="140">
        <f t="shared" si="7"/>
        <v>-0.028034188034188</v>
      </c>
    </row>
    <row r="37" spans="1:25" ht="19.5" customHeight="1" thickBot="1">
      <c r="A37" s="139" t="s">
        <v>162</v>
      </c>
      <c r="B37" s="137">
        <v>197</v>
      </c>
      <c r="C37" s="133">
        <v>180</v>
      </c>
      <c r="D37" s="134">
        <v>428</v>
      </c>
      <c r="E37" s="133">
        <v>438</v>
      </c>
      <c r="F37" s="132">
        <f t="shared" si="0"/>
        <v>1243</v>
      </c>
      <c r="G37" s="136">
        <f t="shared" si="1"/>
        <v>0.0020819480199719617</v>
      </c>
      <c r="H37" s="135">
        <v>14993</v>
      </c>
      <c r="I37" s="133">
        <v>13769</v>
      </c>
      <c r="J37" s="134">
        <v>94</v>
      </c>
      <c r="K37" s="133">
        <v>125</v>
      </c>
      <c r="L37" s="132">
        <f t="shared" si="2"/>
        <v>28981</v>
      </c>
      <c r="M37" s="138">
        <f t="shared" si="3"/>
        <v>-0.957109830578655</v>
      </c>
      <c r="N37" s="137">
        <v>26266</v>
      </c>
      <c r="O37" s="133">
        <v>24976</v>
      </c>
      <c r="P37" s="134">
        <v>997</v>
      </c>
      <c r="Q37" s="133">
        <v>863</v>
      </c>
      <c r="R37" s="132">
        <f t="shared" si="4"/>
        <v>53102</v>
      </c>
      <c r="S37" s="136">
        <f t="shared" si="5"/>
        <v>0.029397305957408176</v>
      </c>
      <c r="T37" s="135">
        <v>44932</v>
      </c>
      <c r="U37" s="133">
        <v>40647</v>
      </c>
      <c r="V37" s="134">
        <v>627</v>
      </c>
      <c r="W37" s="133">
        <v>622</v>
      </c>
      <c r="X37" s="132">
        <f t="shared" si="6"/>
        <v>86828</v>
      </c>
      <c r="Y37" s="131">
        <f t="shared" si="7"/>
        <v>-0.3884230893260239</v>
      </c>
    </row>
    <row r="38" ht="16.5" thickTop="1">
      <c r="A38" s="130" t="s">
        <v>43</v>
      </c>
    </row>
    <row r="39" ht="15.75">
      <c r="A39" s="130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8:Y65536 M38:M65536 Y3 M3 M5:M8 Y5:Y8">
    <cfRule type="cellIs" priority="3" dxfId="80" operator="lessThan" stopIfTrue="1">
      <formula>0</formula>
    </cfRule>
  </conditionalFormatting>
  <conditionalFormatting sqref="M9:M37 Y9:Y37">
    <cfRule type="cellIs" priority="4" dxfId="80" operator="lessThan" stopIfTrue="1">
      <formula>0</formula>
    </cfRule>
    <cfRule type="cellIs" priority="5" dxfId="82" operator="greaterThanOrEqual" stopIfTrue="1">
      <formula>0</formula>
    </cfRule>
  </conditionalFormatting>
  <conditionalFormatting sqref="G6:G8">
    <cfRule type="cellIs" priority="2" dxfId="80" operator="lessThan" stopIfTrue="1">
      <formula>0</formula>
    </cfRule>
  </conditionalFormatting>
  <conditionalFormatting sqref="S6:S8">
    <cfRule type="cellIs" priority="1" dxfId="8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C1">
      <selection activeCell="X1" sqref="X1:Y1"/>
    </sheetView>
  </sheetViews>
  <sheetFormatPr defaultColWidth="8.00390625" defaultRowHeight="15"/>
  <cols>
    <col min="1" max="1" width="29.8515625" style="129" customWidth="1"/>
    <col min="2" max="2" width="9.140625" style="129" customWidth="1"/>
    <col min="3" max="3" width="10.7109375" style="129" customWidth="1"/>
    <col min="4" max="4" width="8.57421875" style="129" bestFit="1" customWidth="1"/>
    <col min="5" max="5" width="10.57421875" style="129" bestFit="1" customWidth="1"/>
    <col min="6" max="6" width="10.140625" style="129" customWidth="1"/>
    <col min="7" max="7" width="11.28125" style="129" bestFit="1" customWidth="1"/>
    <col min="8" max="8" width="10.00390625" style="129" customWidth="1"/>
    <col min="9" max="9" width="10.8515625" style="129" bestFit="1" customWidth="1"/>
    <col min="10" max="10" width="9.00390625" style="129" bestFit="1" customWidth="1"/>
    <col min="11" max="11" width="10.57421875" style="129" bestFit="1" customWidth="1"/>
    <col min="12" max="12" width="9.421875" style="129" customWidth="1"/>
    <col min="13" max="13" width="9.57421875" style="129" customWidth="1"/>
    <col min="14" max="14" width="10.7109375" style="129" customWidth="1"/>
    <col min="15" max="15" width="12.421875" style="129" bestFit="1" customWidth="1"/>
    <col min="16" max="16" width="9.421875" style="129" customWidth="1"/>
    <col min="17" max="17" width="10.57421875" style="129" bestFit="1" customWidth="1"/>
    <col min="18" max="18" width="10.421875" style="129" bestFit="1" customWidth="1"/>
    <col min="19" max="19" width="11.28125" style="129" bestFit="1" customWidth="1"/>
    <col min="20" max="20" width="10.421875" style="129" bestFit="1" customWidth="1"/>
    <col min="21" max="21" width="10.28125" style="129" customWidth="1"/>
    <col min="22" max="22" width="9.421875" style="129" customWidth="1"/>
    <col min="23" max="23" width="10.28125" style="129" customWidth="1"/>
    <col min="24" max="24" width="10.57421875" style="129" customWidth="1"/>
    <col min="25" max="25" width="9.8515625" style="129" bestFit="1" customWidth="1"/>
    <col min="26" max="16384" width="8.00390625" style="129" customWidth="1"/>
  </cols>
  <sheetData>
    <row r="1" spans="24:25" ht="18.75" thickBot="1">
      <c r="X1" s="556" t="s">
        <v>28</v>
      </c>
      <c r="Y1" s="557"/>
    </row>
    <row r="2" ht="5.25" customHeight="1" thickBot="1"/>
    <row r="3" spans="1:25" ht="24.75" customHeight="1" thickTop="1">
      <c r="A3" s="558" t="s">
        <v>47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60"/>
    </row>
    <row r="4" spans="1:25" ht="21" customHeight="1" thickBot="1">
      <c r="A4" s="581" t="s">
        <v>45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3"/>
    </row>
    <row r="5" spans="1:25" s="175" customFormat="1" ht="19.5" customHeight="1" thickBot="1" thickTop="1">
      <c r="A5" s="561" t="s">
        <v>44</v>
      </c>
      <c r="B5" s="576" t="s">
        <v>36</v>
      </c>
      <c r="C5" s="577"/>
      <c r="D5" s="577"/>
      <c r="E5" s="577"/>
      <c r="F5" s="577"/>
      <c r="G5" s="577"/>
      <c r="H5" s="577"/>
      <c r="I5" s="577"/>
      <c r="J5" s="578"/>
      <c r="K5" s="578"/>
      <c r="L5" s="578"/>
      <c r="M5" s="579"/>
      <c r="N5" s="580" t="s">
        <v>35</v>
      </c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9"/>
    </row>
    <row r="6" spans="1:25" s="174" customFormat="1" ht="26.25" customHeight="1" thickBot="1">
      <c r="A6" s="562"/>
      <c r="B6" s="568" t="s">
        <v>444</v>
      </c>
      <c r="C6" s="569"/>
      <c r="D6" s="569"/>
      <c r="E6" s="569"/>
      <c r="F6" s="570"/>
      <c r="G6" s="565" t="s">
        <v>34</v>
      </c>
      <c r="H6" s="568" t="s">
        <v>445</v>
      </c>
      <c r="I6" s="569"/>
      <c r="J6" s="569"/>
      <c r="K6" s="569"/>
      <c r="L6" s="570"/>
      <c r="M6" s="565" t="s">
        <v>33</v>
      </c>
      <c r="N6" s="575" t="s">
        <v>446</v>
      </c>
      <c r="O6" s="569"/>
      <c r="P6" s="569"/>
      <c r="Q6" s="569"/>
      <c r="R6" s="569"/>
      <c r="S6" s="565" t="s">
        <v>34</v>
      </c>
      <c r="T6" s="575" t="s">
        <v>447</v>
      </c>
      <c r="U6" s="569"/>
      <c r="V6" s="569"/>
      <c r="W6" s="569"/>
      <c r="X6" s="569"/>
      <c r="Y6" s="565" t="s">
        <v>33</v>
      </c>
    </row>
    <row r="7" spans="1:25" s="169" customFormat="1" ht="26.25" customHeight="1">
      <c r="A7" s="563"/>
      <c r="B7" s="548" t="s">
        <v>22</v>
      </c>
      <c r="C7" s="549"/>
      <c r="D7" s="550" t="s">
        <v>21</v>
      </c>
      <c r="E7" s="551"/>
      <c r="F7" s="552" t="s">
        <v>17</v>
      </c>
      <c r="G7" s="566"/>
      <c r="H7" s="548" t="s">
        <v>22</v>
      </c>
      <c r="I7" s="549"/>
      <c r="J7" s="550" t="s">
        <v>21</v>
      </c>
      <c r="K7" s="551"/>
      <c r="L7" s="552" t="s">
        <v>17</v>
      </c>
      <c r="M7" s="566"/>
      <c r="N7" s="549" t="s">
        <v>22</v>
      </c>
      <c r="O7" s="549"/>
      <c r="P7" s="554" t="s">
        <v>21</v>
      </c>
      <c r="Q7" s="549"/>
      <c r="R7" s="552" t="s">
        <v>17</v>
      </c>
      <c r="S7" s="566"/>
      <c r="T7" s="555" t="s">
        <v>22</v>
      </c>
      <c r="U7" s="551"/>
      <c r="V7" s="550" t="s">
        <v>21</v>
      </c>
      <c r="W7" s="571"/>
      <c r="X7" s="552" t="s">
        <v>17</v>
      </c>
      <c r="Y7" s="566"/>
    </row>
    <row r="8" spans="1:25" s="169" customFormat="1" ht="16.5" customHeight="1" thickBot="1">
      <c r="A8" s="564"/>
      <c r="B8" s="172" t="s">
        <v>31</v>
      </c>
      <c r="C8" s="170" t="s">
        <v>30</v>
      </c>
      <c r="D8" s="171" t="s">
        <v>31</v>
      </c>
      <c r="E8" s="170" t="s">
        <v>30</v>
      </c>
      <c r="F8" s="553"/>
      <c r="G8" s="567"/>
      <c r="H8" s="172" t="s">
        <v>31</v>
      </c>
      <c r="I8" s="170" t="s">
        <v>30</v>
      </c>
      <c r="J8" s="171" t="s">
        <v>31</v>
      </c>
      <c r="K8" s="170" t="s">
        <v>30</v>
      </c>
      <c r="L8" s="553"/>
      <c r="M8" s="567"/>
      <c r="N8" s="172" t="s">
        <v>31</v>
      </c>
      <c r="O8" s="170" t="s">
        <v>30</v>
      </c>
      <c r="P8" s="171" t="s">
        <v>31</v>
      </c>
      <c r="Q8" s="170" t="s">
        <v>30</v>
      </c>
      <c r="R8" s="553"/>
      <c r="S8" s="567"/>
      <c r="T8" s="172" t="s">
        <v>31</v>
      </c>
      <c r="U8" s="170" t="s">
        <v>30</v>
      </c>
      <c r="V8" s="171" t="s">
        <v>31</v>
      </c>
      <c r="W8" s="170" t="s">
        <v>30</v>
      </c>
      <c r="X8" s="553"/>
      <c r="Y8" s="567"/>
    </row>
    <row r="9" spans="1:25" s="176" customFormat="1" ht="18" customHeight="1" thickBot="1" thickTop="1">
      <c r="A9" s="186" t="s">
        <v>24</v>
      </c>
      <c r="B9" s="185">
        <f>SUM(B10:B43)</f>
        <v>25006.330000000013</v>
      </c>
      <c r="C9" s="179">
        <f>SUM(C10:C43)</f>
        <v>18303.338</v>
      </c>
      <c r="D9" s="180">
        <f>SUM(D10:D43)</f>
        <v>2637.6810000000005</v>
      </c>
      <c r="E9" s="179">
        <f>SUM(E10:E43)</f>
        <v>1962.8160000000003</v>
      </c>
      <c r="F9" s="178">
        <f aca="true" t="shared" si="0" ref="F9:F19">SUM(B9:E9)</f>
        <v>47910.165000000015</v>
      </c>
      <c r="G9" s="182">
        <f aca="true" t="shared" si="1" ref="G9:G19">F9/$F$9</f>
        <v>1</v>
      </c>
      <c r="H9" s="181">
        <f>SUM(H10:H43)</f>
        <v>23566.403000000002</v>
      </c>
      <c r="I9" s="179">
        <f>SUM(I10:I43)</f>
        <v>16399.865999999998</v>
      </c>
      <c r="J9" s="180">
        <f>SUM(J10:J43)</f>
        <v>3112.645</v>
      </c>
      <c r="K9" s="179">
        <f>SUM(K10:K43)</f>
        <v>1787.944</v>
      </c>
      <c r="L9" s="178">
        <f aca="true" t="shared" si="2" ref="L9:L19">SUM(H9:K9)</f>
        <v>44866.858</v>
      </c>
      <c r="M9" s="184">
        <f aca="true" t="shared" si="3" ref="M9:M19">IF(ISERROR(F9/L9-1),"         /0",(F9/L9-1))</f>
        <v>0.06782973302922213</v>
      </c>
      <c r="N9" s="183">
        <f>SUM(N10:N43)</f>
        <v>76691.71899999998</v>
      </c>
      <c r="O9" s="179">
        <f>SUM(O10:O43)</f>
        <v>48392.234000000026</v>
      </c>
      <c r="P9" s="180">
        <f>SUM(P10:P43)</f>
        <v>7088.3369999999995</v>
      </c>
      <c r="Q9" s="179">
        <f>SUM(Q10:Q43)</f>
        <v>4245.061</v>
      </c>
      <c r="R9" s="178">
        <f aca="true" t="shared" si="4" ref="R9:R19">SUM(N9:Q9)</f>
        <v>136417.351</v>
      </c>
      <c r="S9" s="182">
        <f aca="true" t="shared" si="5" ref="S9:S19">R9/$R$9</f>
        <v>1</v>
      </c>
      <c r="T9" s="181">
        <f>SUM(T10:T43)</f>
        <v>70624.869</v>
      </c>
      <c r="U9" s="179">
        <f>SUM(U10:U43)</f>
        <v>45794.09999999998</v>
      </c>
      <c r="V9" s="180">
        <f>SUM(V10:V43)</f>
        <v>11849.322</v>
      </c>
      <c r="W9" s="179">
        <f>SUM(W10:W43)</f>
        <v>6286.788999999999</v>
      </c>
      <c r="X9" s="178">
        <f aca="true" t="shared" si="6" ref="X9:X19">SUM(T9:W9)</f>
        <v>134555.08</v>
      </c>
      <c r="Y9" s="177">
        <f>IF(ISERROR(R9/X9-1),"         /0",(R9/X9-1))</f>
        <v>0.013840213242041877</v>
      </c>
    </row>
    <row r="10" spans="1:25" ht="19.5" customHeight="1" thickTop="1">
      <c r="A10" s="157" t="s">
        <v>168</v>
      </c>
      <c r="B10" s="155">
        <v>5396.915000000001</v>
      </c>
      <c r="C10" s="151">
        <v>4749.599999999999</v>
      </c>
      <c r="D10" s="152">
        <v>0</v>
      </c>
      <c r="E10" s="151">
        <v>0</v>
      </c>
      <c r="F10" s="150">
        <f t="shared" si="0"/>
        <v>10146.515</v>
      </c>
      <c r="G10" s="154">
        <f t="shared" si="1"/>
        <v>0.2117820925893283</v>
      </c>
      <c r="H10" s="153">
        <v>3680.832</v>
      </c>
      <c r="I10" s="151">
        <v>4084.078000000001</v>
      </c>
      <c r="J10" s="152"/>
      <c r="K10" s="151"/>
      <c r="L10" s="150">
        <f t="shared" si="2"/>
        <v>7764.910000000001</v>
      </c>
      <c r="M10" s="156">
        <f t="shared" si="3"/>
        <v>0.30671379320558745</v>
      </c>
      <c r="N10" s="155">
        <v>16799.111000000008</v>
      </c>
      <c r="O10" s="151">
        <v>13669.346000000001</v>
      </c>
      <c r="P10" s="152"/>
      <c r="Q10" s="151"/>
      <c r="R10" s="150">
        <f t="shared" si="4"/>
        <v>30468.45700000001</v>
      </c>
      <c r="S10" s="154">
        <f t="shared" si="5"/>
        <v>0.22334737316516293</v>
      </c>
      <c r="T10" s="153">
        <v>12451.488</v>
      </c>
      <c r="U10" s="151">
        <v>12256.431999999999</v>
      </c>
      <c r="V10" s="152"/>
      <c r="W10" s="151"/>
      <c r="X10" s="150">
        <f t="shared" si="6"/>
        <v>24707.92</v>
      </c>
      <c r="Y10" s="149">
        <f aca="true" t="shared" si="7" ref="Y10:Y19">IF(ISERROR(R10/X10-1),"         /0",IF(R10/X10&gt;5,"  *  ",(R10/X10-1)))</f>
        <v>0.2331453639157004</v>
      </c>
    </row>
    <row r="11" spans="1:25" ht="19.5" customHeight="1">
      <c r="A11" s="148" t="s">
        <v>193</v>
      </c>
      <c r="B11" s="146">
        <v>3967.306</v>
      </c>
      <c r="C11" s="142">
        <v>2661.429</v>
      </c>
      <c r="D11" s="143">
        <v>0</v>
      </c>
      <c r="E11" s="142">
        <v>95.062</v>
      </c>
      <c r="F11" s="141">
        <f t="shared" si="0"/>
        <v>6723.7970000000005</v>
      </c>
      <c r="G11" s="145">
        <f t="shared" si="1"/>
        <v>0.1403417625466328</v>
      </c>
      <c r="H11" s="144">
        <v>5100.952</v>
      </c>
      <c r="I11" s="142">
        <v>2176.4210000000003</v>
      </c>
      <c r="J11" s="143"/>
      <c r="K11" s="142">
        <v>99.098</v>
      </c>
      <c r="L11" s="141">
        <f t="shared" si="2"/>
        <v>7376.4710000000005</v>
      </c>
      <c r="M11" s="147">
        <f t="shared" si="3"/>
        <v>-0.08848052137668538</v>
      </c>
      <c r="N11" s="146">
        <v>15078.856000000002</v>
      </c>
      <c r="O11" s="142">
        <v>7606.099000000001</v>
      </c>
      <c r="P11" s="143">
        <v>1190.55</v>
      </c>
      <c r="Q11" s="142">
        <v>356.03000000000003</v>
      </c>
      <c r="R11" s="141">
        <f t="shared" si="4"/>
        <v>24231.535</v>
      </c>
      <c r="S11" s="145">
        <f t="shared" si="5"/>
        <v>0.17762795437949824</v>
      </c>
      <c r="T11" s="144">
        <v>13078.173999999999</v>
      </c>
      <c r="U11" s="142">
        <v>4720.607</v>
      </c>
      <c r="V11" s="143"/>
      <c r="W11" s="142">
        <v>507.385</v>
      </c>
      <c r="X11" s="141">
        <f t="shared" si="6"/>
        <v>18306.165999999997</v>
      </c>
      <c r="Y11" s="140">
        <f t="shared" si="7"/>
        <v>0.3236815944966305</v>
      </c>
    </row>
    <row r="12" spans="1:25" ht="19.5" customHeight="1">
      <c r="A12" s="148" t="s">
        <v>194</v>
      </c>
      <c r="B12" s="146">
        <v>2886.642</v>
      </c>
      <c r="C12" s="142">
        <v>2095.599</v>
      </c>
      <c r="D12" s="143">
        <v>0</v>
      </c>
      <c r="E12" s="142">
        <v>0</v>
      </c>
      <c r="F12" s="141">
        <f t="shared" si="0"/>
        <v>4982.241</v>
      </c>
      <c r="G12" s="145">
        <f t="shared" si="1"/>
        <v>0.10399131374312734</v>
      </c>
      <c r="H12" s="144">
        <v>2820.974</v>
      </c>
      <c r="I12" s="142">
        <v>2354.7519999999995</v>
      </c>
      <c r="J12" s="143"/>
      <c r="K12" s="142"/>
      <c r="L12" s="141">
        <f t="shared" si="2"/>
        <v>5175.726</v>
      </c>
      <c r="M12" s="147">
        <f t="shared" si="3"/>
        <v>-0.037383161318817804</v>
      </c>
      <c r="N12" s="146">
        <v>8320.599</v>
      </c>
      <c r="O12" s="142">
        <v>5194.498999999999</v>
      </c>
      <c r="P12" s="143"/>
      <c r="Q12" s="142"/>
      <c r="R12" s="141">
        <f t="shared" si="4"/>
        <v>13515.097999999998</v>
      </c>
      <c r="S12" s="145">
        <f t="shared" si="5"/>
        <v>0.09907169360003185</v>
      </c>
      <c r="T12" s="144">
        <v>9405.457999999999</v>
      </c>
      <c r="U12" s="142">
        <v>6747.972</v>
      </c>
      <c r="V12" s="143"/>
      <c r="W12" s="142"/>
      <c r="X12" s="141">
        <f t="shared" si="6"/>
        <v>16153.429999999998</v>
      </c>
      <c r="Y12" s="140">
        <f t="shared" si="7"/>
        <v>-0.16332952196530404</v>
      </c>
    </row>
    <row r="13" spans="1:25" ht="19.5" customHeight="1">
      <c r="A13" s="148" t="s">
        <v>149</v>
      </c>
      <c r="B13" s="146">
        <v>2218.835</v>
      </c>
      <c r="C13" s="142">
        <v>1975.4639999999997</v>
      </c>
      <c r="D13" s="143">
        <v>0.52</v>
      </c>
      <c r="E13" s="142">
        <v>0</v>
      </c>
      <c r="F13" s="141">
        <f t="shared" si="0"/>
        <v>4194.819</v>
      </c>
      <c r="G13" s="145">
        <f t="shared" si="1"/>
        <v>0.0875559288931691</v>
      </c>
      <c r="H13" s="144">
        <v>1670.0779999999997</v>
      </c>
      <c r="I13" s="142">
        <v>1215.117</v>
      </c>
      <c r="J13" s="143">
        <v>0.36</v>
      </c>
      <c r="K13" s="142">
        <v>0</v>
      </c>
      <c r="L13" s="141">
        <f t="shared" si="2"/>
        <v>2885.555</v>
      </c>
      <c r="M13" s="147">
        <f t="shared" si="3"/>
        <v>0.45373039155379136</v>
      </c>
      <c r="N13" s="146">
        <v>5342.102999999998</v>
      </c>
      <c r="O13" s="142">
        <v>4645.268000000002</v>
      </c>
      <c r="P13" s="143">
        <v>0.52</v>
      </c>
      <c r="Q13" s="142">
        <v>0</v>
      </c>
      <c r="R13" s="141">
        <f t="shared" si="4"/>
        <v>9987.891</v>
      </c>
      <c r="S13" s="145">
        <f t="shared" si="5"/>
        <v>0.07321569380129658</v>
      </c>
      <c r="T13" s="144">
        <v>4669.395000000001</v>
      </c>
      <c r="U13" s="142">
        <v>3410.028</v>
      </c>
      <c r="V13" s="143">
        <v>14.377999999999998</v>
      </c>
      <c r="W13" s="142">
        <v>9.764999999999999</v>
      </c>
      <c r="X13" s="141">
        <f t="shared" si="6"/>
        <v>8103.566000000001</v>
      </c>
      <c r="Y13" s="140">
        <f t="shared" si="7"/>
        <v>0.23253034528255823</v>
      </c>
    </row>
    <row r="14" spans="1:25" ht="19.5" customHeight="1">
      <c r="A14" s="148" t="s">
        <v>195</v>
      </c>
      <c r="B14" s="146">
        <v>1687.814</v>
      </c>
      <c r="C14" s="142">
        <v>1271.972</v>
      </c>
      <c r="D14" s="143">
        <v>0</v>
      </c>
      <c r="E14" s="142">
        <v>0</v>
      </c>
      <c r="F14" s="141">
        <f t="shared" si="0"/>
        <v>2959.786</v>
      </c>
      <c r="G14" s="145">
        <f t="shared" si="1"/>
        <v>0.06177782940217382</v>
      </c>
      <c r="H14" s="144">
        <v>1373.027</v>
      </c>
      <c r="I14" s="142">
        <v>979.296</v>
      </c>
      <c r="J14" s="143"/>
      <c r="K14" s="142"/>
      <c r="L14" s="141">
        <f t="shared" si="2"/>
        <v>2352.3230000000003</v>
      </c>
      <c r="M14" s="147">
        <f t="shared" si="3"/>
        <v>0.2582396210044282</v>
      </c>
      <c r="N14" s="146">
        <v>4937.71</v>
      </c>
      <c r="O14" s="142">
        <v>2782.458</v>
      </c>
      <c r="P14" s="143"/>
      <c r="Q14" s="142"/>
      <c r="R14" s="141">
        <f t="shared" si="4"/>
        <v>7720.168</v>
      </c>
      <c r="S14" s="145">
        <f t="shared" si="5"/>
        <v>0.056592273221901225</v>
      </c>
      <c r="T14" s="144">
        <v>4101.744000000001</v>
      </c>
      <c r="U14" s="142">
        <v>2542.679</v>
      </c>
      <c r="V14" s="143"/>
      <c r="W14" s="142"/>
      <c r="X14" s="141">
        <f t="shared" si="6"/>
        <v>6644.423000000001</v>
      </c>
      <c r="Y14" s="140">
        <f t="shared" si="7"/>
        <v>0.16190194393102297</v>
      </c>
    </row>
    <row r="15" spans="1:25" ht="19.5" customHeight="1">
      <c r="A15" s="148" t="s">
        <v>198</v>
      </c>
      <c r="B15" s="146">
        <v>1630.348</v>
      </c>
      <c r="C15" s="142">
        <v>480.305</v>
      </c>
      <c r="D15" s="143">
        <v>0</v>
      </c>
      <c r="E15" s="142">
        <v>173.71800000000002</v>
      </c>
      <c r="F15" s="141">
        <f t="shared" si="0"/>
        <v>2284.3709999999996</v>
      </c>
      <c r="G15" s="145">
        <f t="shared" si="1"/>
        <v>0.04768029915989642</v>
      </c>
      <c r="H15" s="144">
        <v>1135.919</v>
      </c>
      <c r="I15" s="142">
        <v>572.934</v>
      </c>
      <c r="J15" s="143">
        <v>264.169</v>
      </c>
      <c r="K15" s="142">
        <v>66.483</v>
      </c>
      <c r="L15" s="141">
        <f t="shared" si="2"/>
        <v>2039.5049999999999</v>
      </c>
      <c r="M15" s="147">
        <f t="shared" si="3"/>
        <v>0.12006148550751283</v>
      </c>
      <c r="N15" s="146">
        <v>4255.705</v>
      </c>
      <c r="O15" s="142">
        <v>1077.1480000000001</v>
      </c>
      <c r="P15" s="143"/>
      <c r="Q15" s="142">
        <v>589.6049999999999</v>
      </c>
      <c r="R15" s="141">
        <f t="shared" si="4"/>
        <v>5922.458</v>
      </c>
      <c r="S15" s="145">
        <f t="shared" si="5"/>
        <v>0.04341425747227711</v>
      </c>
      <c r="T15" s="144">
        <v>4607.266</v>
      </c>
      <c r="U15" s="142">
        <v>1606.4199999999998</v>
      </c>
      <c r="V15" s="143">
        <v>523.798</v>
      </c>
      <c r="W15" s="142">
        <v>167.18400000000003</v>
      </c>
      <c r="X15" s="141">
        <f t="shared" si="6"/>
        <v>6904.668</v>
      </c>
      <c r="Y15" s="140">
        <f t="shared" si="7"/>
        <v>-0.1422530380895939</v>
      </c>
    </row>
    <row r="16" spans="1:25" ht="19.5" customHeight="1">
      <c r="A16" s="148" t="s">
        <v>196</v>
      </c>
      <c r="B16" s="146">
        <v>1344.286</v>
      </c>
      <c r="C16" s="142">
        <v>810.0319999999999</v>
      </c>
      <c r="D16" s="143">
        <v>0</v>
      </c>
      <c r="E16" s="142">
        <v>0</v>
      </c>
      <c r="F16" s="141">
        <f t="shared" si="0"/>
        <v>2154.318</v>
      </c>
      <c r="G16" s="145">
        <f t="shared" si="1"/>
        <v>0.04496578127000814</v>
      </c>
      <c r="H16" s="144">
        <v>1330.429</v>
      </c>
      <c r="I16" s="142">
        <v>651.373</v>
      </c>
      <c r="J16" s="143"/>
      <c r="K16" s="142"/>
      <c r="L16" s="141">
        <f t="shared" si="2"/>
        <v>1981.8020000000001</v>
      </c>
      <c r="M16" s="147">
        <f t="shared" si="3"/>
        <v>0.08705006857395436</v>
      </c>
      <c r="N16" s="146">
        <v>4093.311</v>
      </c>
      <c r="O16" s="142">
        <v>2115.73</v>
      </c>
      <c r="P16" s="143"/>
      <c r="Q16" s="142"/>
      <c r="R16" s="141">
        <f t="shared" si="4"/>
        <v>6209.041</v>
      </c>
      <c r="S16" s="145">
        <f t="shared" si="5"/>
        <v>0.045515038625841664</v>
      </c>
      <c r="T16" s="144">
        <v>4116.94</v>
      </c>
      <c r="U16" s="142">
        <v>2361.9480000000003</v>
      </c>
      <c r="V16" s="143"/>
      <c r="W16" s="142"/>
      <c r="X16" s="141">
        <f t="shared" si="6"/>
        <v>6478.888</v>
      </c>
      <c r="Y16" s="140">
        <f t="shared" si="7"/>
        <v>-0.041650202936059366</v>
      </c>
    </row>
    <row r="17" spans="1:25" ht="19.5" customHeight="1">
      <c r="A17" s="148" t="s">
        <v>197</v>
      </c>
      <c r="B17" s="146">
        <v>0</v>
      </c>
      <c r="C17" s="142">
        <v>0</v>
      </c>
      <c r="D17" s="143">
        <v>1053</v>
      </c>
      <c r="E17" s="142">
        <v>1034.605</v>
      </c>
      <c r="F17" s="141">
        <f t="shared" si="0"/>
        <v>2087.605</v>
      </c>
      <c r="G17" s="145">
        <f t="shared" si="1"/>
        <v>0.04357332102696786</v>
      </c>
      <c r="H17" s="144"/>
      <c r="I17" s="142"/>
      <c r="J17" s="143">
        <v>930.205</v>
      </c>
      <c r="K17" s="142">
        <v>1097.941</v>
      </c>
      <c r="L17" s="141">
        <f t="shared" si="2"/>
        <v>2028.1460000000002</v>
      </c>
      <c r="M17" s="147">
        <f t="shared" si="3"/>
        <v>0.029316922943417145</v>
      </c>
      <c r="N17" s="146"/>
      <c r="O17" s="142"/>
      <c r="P17" s="143">
        <v>2157.839</v>
      </c>
      <c r="Q17" s="142">
        <v>1966.301</v>
      </c>
      <c r="R17" s="141">
        <f t="shared" si="4"/>
        <v>4124.139999999999</v>
      </c>
      <c r="S17" s="145">
        <f t="shared" si="5"/>
        <v>0.030231784811596288</v>
      </c>
      <c r="T17" s="144"/>
      <c r="U17" s="142"/>
      <c r="V17" s="143">
        <v>3254.4030000000002</v>
      </c>
      <c r="W17" s="142">
        <v>3231.9619999999995</v>
      </c>
      <c r="X17" s="141">
        <f t="shared" si="6"/>
        <v>6486.365</v>
      </c>
      <c r="Y17" s="140">
        <f t="shared" si="7"/>
        <v>-0.36418317501404873</v>
      </c>
    </row>
    <row r="18" spans="1:25" ht="19.5" customHeight="1">
      <c r="A18" s="148" t="s">
        <v>164</v>
      </c>
      <c r="B18" s="146">
        <v>1098.39</v>
      </c>
      <c r="C18" s="142">
        <v>928.4380000000001</v>
      </c>
      <c r="D18" s="143">
        <v>0</v>
      </c>
      <c r="E18" s="142">
        <v>0</v>
      </c>
      <c r="F18" s="141">
        <f t="shared" si="0"/>
        <v>2026.8280000000002</v>
      </c>
      <c r="G18" s="145">
        <f t="shared" si="1"/>
        <v>0.04230475933447525</v>
      </c>
      <c r="H18" s="144">
        <v>1610.323</v>
      </c>
      <c r="I18" s="142">
        <v>1071.565</v>
      </c>
      <c r="J18" s="143"/>
      <c r="K18" s="142"/>
      <c r="L18" s="141">
        <f t="shared" si="2"/>
        <v>2681.888</v>
      </c>
      <c r="M18" s="147">
        <f t="shared" si="3"/>
        <v>-0.24425330215132013</v>
      </c>
      <c r="N18" s="146">
        <v>3191.454</v>
      </c>
      <c r="O18" s="142">
        <v>2261.0319999999997</v>
      </c>
      <c r="P18" s="143"/>
      <c r="Q18" s="142"/>
      <c r="R18" s="141">
        <f t="shared" si="4"/>
        <v>5452.486</v>
      </c>
      <c r="S18" s="145">
        <f t="shared" si="5"/>
        <v>0.03996915319078436</v>
      </c>
      <c r="T18" s="144">
        <v>6165.605000000001</v>
      </c>
      <c r="U18" s="142">
        <v>3889.3989999999994</v>
      </c>
      <c r="V18" s="143"/>
      <c r="W18" s="142"/>
      <c r="X18" s="141">
        <f t="shared" si="6"/>
        <v>10055.004</v>
      </c>
      <c r="Y18" s="140">
        <f t="shared" si="7"/>
        <v>-0.45773407946928724</v>
      </c>
    </row>
    <row r="19" spans="1:25" ht="19.5" customHeight="1">
      <c r="A19" s="148" t="s">
        <v>170</v>
      </c>
      <c r="B19" s="146">
        <v>0</v>
      </c>
      <c r="C19" s="142">
        <v>0</v>
      </c>
      <c r="D19" s="143">
        <v>1256.5410000000002</v>
      </c>
      <c r="E19" s="142">
        <v>585.337</v>
      </c>
      <c r="F19" s="141">
        <f t="shared" si="0"/>
        <v>1841.8780000000002</v>
      </c>
      <c r="G19" s="145">
        <f t="shared" si="1"/>
        <v>0.03844440944839158</v>
      </c>
      <c r="H19" s="144"/>
      <c r="I19" s="142"/>
      <c r="J19" s="143"/>
      <c r="K19" s="142"/>
      <c r="L19" s="141">
        <f t="shared" si="2"/>
        <v>0</v>
      </c>
      <c r="M19" s="147" t="str">
        <f t="shared" si="3"/>
        <v>         /0</v>
      </c>
      <c r="N19" s="146"/>
      <c r="O19" s="142"/>
      <c r="P19" s="143">
        <v>3055.669</v>
      </c>
      <c r="Q19" s="142">
        <v>1107.1770000000001</v>
      </c>
      <c r="R19" s="141">
        <f t="shared" si="4"/>
        <v>4162.846</v>
      </c>
      <c r="S19" s="145">
        <f t="shared" si="5"/>
        <v>0.030515517047387905</v>
      </c>
      <c r="T19" s="144"/>
      <c r="U19" s="142"/>
      <c r="V19" s="143"/>
      <c r="W19" s="142"/>
      <c r="X19" s="141">
        <f t="shared" si="6"/>
        <v>0</v>
      </c>
      <c r="Y19" s="140" t="str">
        <f t="shared" si="7"/>
        <v>         /0</v>
      </c>
    </row>
    <row r="20" spans="1:25" ht="19.5" customHeight="1">
      <c r="A20" s="148" t="s">
        <v>200</v>
      </c>
      <c r="B20" s="146">
        <v>583.577</v>
      </c>
      <c r="C20" s="142">
        <v>224.36900000000003</v>
      </c>
      <c r="D20" s="143">
        <v>0</v>
      </c>
      <c r="E20" s="142">
        <v>0</v>
      </c>
      <c r="F20" s="141">
        <f aca="true" t="shared" si="8" ref="F20:F25">SUM(B20:E20)</f>
        <v>807.946</v>
      </c>
      <c r="G20" s="145">
        <f aca="true" t="shared" si="9" ref="G20:G25">F20/$F$9</f>
        <v>0.016863769932748088</v>
      </c>
      <c r="H20" s="144">
        <v>490.931</v>
      </c>
      <c r="I20" s="142">
        <v>333.34499999999997</v>
      </c>
      <c r="J20" s="143"/>
      <c r="K20" s="142"/>
      <c r="L20" s="141">
        <f aca="true" t="shared" si="10" ref="L20:L25">SUM(H20:K20)</f>
        <v>824.276</v>
      </c>
      <c r="M20" s="147">
        <f aca="true" t="shared" si="11" ref="M20:M25">IF(ISERROR(F20/L20-1),"         /0",(F20/L20-1))</f>
        <v>-0.019811325332776852</v>
      </c>
      <c r="N20" s="146">
        <v>1809.5220000000002</v>
      </c>
      <c r="O20" s="142">
        <v>818.3570000000001</v>
      </c>
      <c r="P20" s="143"/>
      <c r="Q20" s="142"/>
      <c r="R20" s="141">
        <f aca="true" t="shared" si="12" ref="R20:R25">SUM(N20:Q20)</f>
        <v>2627.8790000000004</v>
      </c>
      <c r="S20" s="145">
        <f aca="true" t="shared" si="13" ref="S20:S25">R20/$R$9</f>
        <v>0.019263524623051802</v>
      </c>
      <c r="T20" s="144">
        <v>1325.853</v>
      </c>
      <c r="U20" s="142">
        <v>789.5849999999999</v>
      </c>
      <c r="V20" s="143"/>
      <c r="W20" s="142"/>
      <c r="X20" s="141">
        <f aca="true" t="shared" si="14" ref="X20:X25">SUM(T20:W20)</f>
        <v>2115.438</v>
      </c>
      <c r="Y20" s="140">
        <f aca="true" t="shared" si="15" ref="Y20:Y25">IF(ISERROR(R20/X20-1),"         /0",IF(R20/X20&gt;5,"  *  ",(R20/X20-1)))</f>
        <v>0.24223872313913253</v>
      </c>
    </row>
    <row r="21" spans="1:25" ht="19.5" customHeight="1">
      <c r="A21" s="148" t="s">
        <v>173</v>
      </c>
      <c r="B21" s="146">
        <v>284.553</v>
      </c>
      <c r="C21" s="142">
        <v>480.374</v>
      </c>
      <c r="D21" s="143">
        <v>0</v>
      </c>
      <c r="E21" s="142">
        <v>0</v>
      </c>
      <c r="F21" s="141">
        <f t="shared" si="8"/>
        <v>764.927</v>
      </c>
      <c r="G21" s="145">
        <f t="shared" si="9"/>
        <v>0.015965860272032038</v>
      </c>
      <c r="H21" s="144">
        <v>194.601</v>
      </c>
      <c r="I21" s="142">
        <v>535.464</v>
      </c>
      <c r="J21" s="143"/>
      <c r="K21" s="142"/>
      <c r="L21" s="141">
        <f t="shared" si="10"/>
        <v>730.065</v>
      </c>
      <c r="M21" s="147">
        <f t="shared" si="11"/>
        <v>0.047751912500941573</v>
      </c>
      <c r="N21" s="146">
        <v>655.655</v>
      </c>
      <c r="O21" s="142">
        <v>1337.244</v>
      </c>
      <c r="P21" s="143"/>
      <c r="Q21" s="142"/>
      <c r="R21" s="141">
        <f t="shared" si="12"/>
        <v>1992.899</v>
      </c>
      <c r="S21" s="145">
        <f t="shared" si="13"/>
        <v>0.014608838138192552</v>
      </c>
      <c r="T21" s="144">
        <v>563.809</v>
      </c>
      <c r="U21" s="142">
        <v>1472.234</v>
      </c>
      <c r="V21" s="143"/>
      <c r="W21" s="142"/>
      <c r="X21" s="141">
        <f t="shared" si="14"/>
        <v>2036.043</v>
      </c>
      <c r="Y21" s="140">
        <f t="shared" si="15"/>
        <v>-0.02119012221254657</v>
      </c>
    </row>
    <row r="22" spans="1:25" ht="19.5" customHeight="1">
      <c r="A22" s="148" t="s">
        <v>199</v>
      </c>
      <c r="B22" s="146">
        <v>742.634</v>
      </c>
      <c r="C22" s="142">
        <v>0</v>
      </c>
      <c r="D22" s="143">
        <v>0</v>
      </c>
      <c r="E22" s="142">
        <v>0</v>
      </c>
      <c r="F22" s="141">
        <f t="shared" si="8"/>
        <v>742.634</v>
      </c>
      <c r="G22" s="145">
        <f t="shared" si="9"/>
        <v>0.015500551918366379</v>
      </c>
      <c r="H22" s="144">
        <v>1054.97</v>
      </c>
      <c r="I22" s="142">
        <v>95.344</v>
      </c>
      <c r="J22" s="143"/>
      <c r="K22" s="142"/>
      <c r="L22" s="141">
        <f t="shared" si="10"/>
        <v>1150.314</v>
      </c>
      <c r="M22" s="147">
        <f t="shared" si="11"/>
        <v>-0.3544075791479544</v>
      </c>
      <c r="N22" s="146">
        <v>2924.808</v>
      </c>
      <c r="O22" s="142">
        <v>123.02900000000001</v>
      </c>
      <c r="P22" s="143"/>
      <c r="Q22" s="142"/>
      <c r="R22" s="141">
        <f t="shared" si="12"/>
        <v>3047.837</v>
      </c>
      <c r="S22" s="145">
        <f t="shared" si="13"/>
        <v>0.022342003987454645</v>
      </c>
      <c r="T22" s="144">
        <v>1944.1989999999998</v>
      </c>
      <c r="U22" s="142">
        <v>120.899</v>
      </c>
      <c r="V22" s="143"/>
      <c r="W22" s="142"/>
      <c r="X22" s="141">
        <f t="shared" si="14"/>
        <v>2065.098</v>
      </c>
      <c r="Y22" s="140">
        <f t="shared" si="15"/>
        <v>0.4758800792989002</v>
      </c>
    </row>
    <row r="23" spans="1:25" ht="19.5" customHeight="1">
      <c r="A23" s="148" t="s">
        <v>202</v>
      </c>
      <c r="B23" s="146">
        <v>468.882</v>
      </c>
      <c r="C23" s="142">
        <v>129.633</v>
      </c>
      <c r="D23" s="143">
        <v>0</v>
      </c>
      <c r="E23" s="142">
        <v>0</v>
      </c>
      <c r="F23" s="141">
        <f t="shared" si="8"/>
        <v>598.515</v>
      </c>
      <c r="G23" s="145">
        <f t="shared" si="9"/>
        <v>0.012492442887641899</v>
      </c>
      <c r="H23" s="144">
        <v>337.658</v>
      </c>
      <c r="I23" s="142">
        <v>180.905</v>
      </c>
      <c r="J23" s="143"/>
      <c r="K23" s="142"/>
      <c r="L23" s="141">
        <f t="shared" si="10"/>
        <v>518.563</v>
      </c>
      <c r="M23" s="147">
        <f t="shared" si="11"/>
        <v>0.1541799164228841</v>
      </c>
      <c r="N23" s="146">
        <v>1161.065</v>
      </c>
      <c r="O23" s="142">
        <v>344.803</v>
      </c>
      <c r="P23" s="143"/>
      <c r="Q23" s="142"/>
      <c r="R23" s="141">
        <f t="shared" si="12"/>
        <v>1505.868</v>
      </c>
      <c r="S23" s="145">
        <f t="shared" si="13"/>
        <v>0.011038683781508116</v>
      </c>
      <c r="T23" s="144">
        <v>897.418</v>
      </c>
      <c r="U23" s="142">
        <v>386.002</v>
      </c>
      <c r="V23" s="143"/>
      <c r="W23" s="142"/>
      <c r="X23" s="141">
        <f t="shared" si="14"/>
        <v>1283.42</v>
      </c>
      <c r="Y23" s="140">
        <f t="shared" si="15"/>
        <v>0.17332439887176432</v>
      </c>
    </row>
    <row r="24" spans="1:25" ht="19.5" customHeight="1">
      <c r="A24" s="148" t="s">
        <v>203</v>
      </c>
      <c r="B24" s="146">
        <v>421.925</v>
      </c>
      <c r="C24" s="142">
        <v>169.993</v>
      </c>
      <c r="D24" s="143">
        <v>0</v>
      </c>
      <c r="E24" s="142">
        <v>0</v>
      </c>
      <c r="F24" s="141">
        <f t="shared" si="8"/>
        <v>591.918</v>
      </c>
      <c r="G24" s="145">
        <f t="shared" si="9"/>
        <v>0.01235474768245945</v>
      </c>
      <c r="H24" s="144"/>
      <c r="I24" s="142"/>
      <c r="J24" s="143"/>
      <c r="K24" s="142"/>
      <c r="L24" s="141">
        <f t="shared" si="10"/>
        <v>0</v>
      </c>
      <c r="M24" s="147" t="str">
        <f t="shared" si="11"/>
        <v>         /0</v>
      </c>
      <c r="N24" s="146">
        <v>1532.552</v>
      </c>
      <c r="O24" s="142">
        <v>631.1569999999999</v>
      </c>
      <c r="P24" s="143"/>
      <c r="Q24" s="142"/>
      <c r="R24" s="141">
        <f t="shared" si="12"/>
        <v>2163.709</v>
      </c>
      <c r="S24" s="145">
        <f t="shared" si="13"/>
        <v>0.0158609515881891</v>
      </c>
      <c r="T24" s="144"/>
      <c r="U24" s="142"/>
      <c r="V24" s="143"/>
      <c r="W24" s="142"/>
      <c r="X24" s="141">
        <f t="shared" si="14"/>
        <v>0</v>
      </c>
      <c r="Y24" s="140" t="str">
        <f t="shared" si="15"/>
        <v>         /0</v>
      </c>
    </row>
    <row r="25" spans="1:25" ht="19.5" customHeight="1">
      <c r="A25" s="148" t="s">
        <v>151</v>
      </c>
      <c r="B25" s="146">
        <v>354.52700000000004</v>
      </c>
      <c r="C25" s="142">
        <v>198.32599999999996</v>
      </c>
      <c r="D25" s="143">
        <v>0.56</v>
      </c>
      <c r="E25" s="142">
        <v>0</v>
      </c>
      <c r="F25" s="141">
        <f t="shared" si="8"/>
        <v>553.413</v>
      </c>
      <c r="G25" s="145">
        <f t="shared" si="9"/>
        <v>0.011551056023288583</v>
      </c>
      <c r="H25" s="144">
        <v>346.846</v>
      </c>
      <c r="I25" s="142">
        <v>118.46199999999999</v>
      </c>
      <c r="J25" s="143">
        <v>0</v>
      </c>
      <c r="K25" s="142">
        <v>0</v>
      </c>
      <c r="L25" s="141">
        <f t="shared" si="10"/>
        <v>465.308</v>
      </c>
      <c r="M25" s="147">
        <f t="shared" si="11"/>
        <v>0.18934770087769826</v>
      </c>
      <c r="N25" s="146">
        <v>808.855</v>
      </c>
      <c r="O25" s="142">
        <v>456.69800000000004</v>
      </c>
      <c r="P25" s="143">
        <v>2.109</v>
      </c>
      <c r="Q25" s="142">
        <v>2.02</v>
      </c>
      <c r="R25" s="141">
        <f t="shared" si="12"/>
        <v>1269.682</v>
      </c>
      <c r="S25" s="145">
        <f t="shared" si="13"/>
        <v>0.009307335105781375</v>
      </c>
      <c r="T25" s="144">
        <v>926.1329999999999</v>
      </c>
      <c r="U25" s="142">
        <v>316.00300000000004</v>
      </c>
      <c r="V25" s="143">
        <v>0.37</v>
      </c>
      <c r="W25" s="142">
        <v>0</v>
      </c>
      <c r="X25" s="141">
        <f t="shared" si="14"/>
        <v>1242.5059999999999</v>
      </c>
      <c r="Y25" s="140">
        <f t="shared" si="15"/>
        <v>0.021871926574197786</v>
      </c>
    </row>
    <row r="26" spans="1:25" ht="19.5" customHeight="1">
      <c r="A26" s="148" t="s">
        <v>201</v>
      </c>
      <c r="B26" s="146">
        <v>389.962</v>
      </c>
      <c r="C26" s="142">
        <v>159.719</v>
      </c>
      <c r="D26" s="143">
        <v>0</v>
      </c>
      <c r="E26" s="142">
        <v>0</v>
      </c>
      <c r="F26" s="141">
        <f aca="true" t="shared" si="16" ref="F26:F32">SUM(B26:E26)</f>
        <v>549.681</v>
      </c>
      <c r="G26" s="145">
        <f aca="true" t="shared" si="17" ref="G26:G32">F26/$F$9</f>
        <v>0.011473160236455037</v>
      </c>
      <c r="H26" s="144">
        <v>255.907</v>
      </c>
      <c r="I26" s="142">
        <v>70.643</v>
      </c>
      <c r="J26" s="143"/>
      <c r="K26" s="142"/>
      <c r="L26" s="141">
        <f aca="true" t="shared" si="18" ref="L26:L32">SUM(H26:K26)</f>
        <v>326.55</v>
      </c>
      <c r="M26" s="147">
        <f aca="true" t="shared" si="19" ref="M26:M32">IF(ISERROR(F26/L26-1),"         /0",(F26/L26-1))</f>
        <v>0.6832981166743226</v>
      </c>
      <c r="N26" s="146">
        <v>1105.56</v>
      </c>
      <c r="O26" s="142">
        <v>415.499</v>
      </c>
      <c r="P26" s="143">
        <v>152.362</v>
      </c>
      <c r="Q26" s="142">
        <v>12.477</v>
      </c>
      <c r="R26" s="141">
        <f aca="true" t="shared" si="20" ref="R26:R32">SUM(N26:Q26)</f>
        <v>1685.8980000000001</v>
      </c>
      <c r="S26" s="145">
        <f aca="true" t="shared" si="21" ref="S26:S32">R26/$R$9</f>
        <v>0.012358383941937124</v>
      </c>
      <c r="T26" s="144">
        <v>822.663</v>
      </c>
      <c r="U26" s="142">
        <v>190.602</v>
      </c>
      <c r="V26" s="143"/>
      <c r="W26" s="142"/>
      <c r="X26" s="141">
        <f aca="true" t="shared" si="22" ref="X26:X32">SUM(T26:W26)</f>
        <v>1013.265</v>
      </c>
      <c r="Y26" s="140">
        <f aca="true" t="shared" si="23" ref="Y26:Y32">IF(ISERROR(R26/X26-1),"         /0",IF(R26/X26&gt;5,"  *  ",(R26/X26-1)))</f>
        <v>0.6638273304614293</v>
      </c>
    </row>
    <row r="27" spans="1:25" ht="19.5" customHeight="1">
      <c r="A27" s="148" t="s">
        <v>163</v>
      </c>
      <c r="B27" s="146">
        <v>265.947</v>
      </c>
      <c r="C27" s="142">
        <v>248.17200000000003</v>
      </c>
      <c r="D27" s="143">
        <v>0</v>
      </c>
      <c r="E27" s="142">
        <v>0</v>
      </c>
      <c r="F27" s="141">
        <f t="shared" si="16"/>
        <v>514.119</v>
      </c>
      <c r="G27" s="145">
        <f t="shared" si="17"/>
        <v>0.010730896042624772</v>
      </c>
      <c r="H27" s="144">
        <v>785.472</v>
      </c>
      <c r="I27" s="142">
        <v>456.47299999999996</v>
      </c>
      <c r="J27" s="143"/>
      <c r="K27" s="142"/>
      <c r="L27" s="141">
        <f t="shared" si="18"/>
        <v>1241.945</v>
      </c>
      <c r="M27" s="147">
        <f t="shared" si="19"/>
        <v>-0.5860372238706222</v>
      </c>
      <c r="N27" s="146">
        <v>885.384</v>
      </c>
      <c r="O27" s="142">
        <v>661.3109999999999</v>
      </c>
      <c r="P27" s="143"/>
      <c r="Q27" s="142"/>
      <c r="R27" s="141">
        <f t="shared" si="20"/>
        <v>1546.695</v>
      </c>
      <c r="S27" s="145">
        <f t="shared" si="21"/>
        <v>0.011337963892877527</v>
      </c>
      <c r="T27" s="144">
        <v>1421.3229999999999</v>
      </c>
      <c r="U27" s="142">
        <v>862.182</v>
      </c>
      <c r="V27" s="143"/>
      <c r="W27" s="142"/>
      <c r="X27" s="141">
        <f t="shared" si="22"/>
        <v>2283.505</v>
      </c>
      <c r="Y27" s="140">
        <f t="shared" si="23"/>
        <v>-0.3226662520992948</v>
      </c>
    </row>
    <row r="28" spans="1:25" ht="19.5" customHeight="1">
      <c r="A28" s="148" t="s">
        <v>178</v>
      </c>
      <c r="B28" s="146">
        <v>128.233</v>
      </c>
      <c r="C28" s="142">
        <v>346.82</v>
      </c>
      <c r="D28" s="143">
        <v>0</v>
      </c>
      <c r="E28" s="142">
        <v>0</v>
      </c>
      <c r="F28" s="141">
        <f t="shared" si="16"/>
        <v>475.053</v>
      </c>
      <c r="G28" s="145">
        <f t="shared" si="17"/>
        <v>0.009915494968552077</v>
      </c>
      <c r="H28" s="144">
        <v>143.048</v>
      </c>
      <c r="I28" s="142">
        <v>178.42199999999997</v>
      </c>
      <c r="J28" s="143"/>
      <c r="K28" s="142"/>
      <c r="L28" s="141">
        <f t="shared" si="18"/>
        <v>321.46999999999997</v>
      </c>
      <c r="M28" s="147">
        <f t="shared" si="19"/>
        <v>0.47775220082744907</v>
      </c>
      <c r="N28" s="146">
        <v>395.32800000000003</v>
      </c>
      <c r="O28" s="142">
        <v>735.332</v>
      </c>
      <c r="P28" s="143"/>
      <c r="Q28" s="142"/>
      <c r="R28" s="141">
        <f t="shared" si="20"/>
        <v>1130.66</v>
      </c>
      <c r="S28" s="145">
        <f t="shared" si="21"/>
        <v>0.008288241867414652</v>
      </c>
      <c r="T28" s="144">
        <v>368.30199999999996</v>
      </c>
      <c r="U28" s="142">
        <v>458.85599999999994</v>
      </c>
      <c r="V28" s="143"/>
      <c r="W28" s="142"/>
      <c r="X28" s="141">
        <f t="shared" si="22"/>
        <v>827.1579999999999</v>
      </c>
      <c r="Y28" s="140">
        <f t="shared" si="23"/>
        <v>0.36692143459895243</v>
      </c>
    </row>
    <row r="29" spans="1:25" ht="19.5" customHeight="1">
      <c r="A29" s="148" t="s">
        <v>171</v>
      </c>
      <c r="B29" s="146">
        <v>257.96999999999997</v>
      </c>
      <c r="C29" s="142">
        <v>166.055</v>
      </c>
      <c r="D29" s="143">
        <v>0</v>
      </c>
      <c r="E29" s="142">
        <v>0</v>
      </c>
      <c r="F29" s="141">
        <f t="shared" si="16"/>
        <v>424.025</v>
      </c>
      <c r="G29" s="145">
        <f t="shared" si="17"/>
        <v>0.008850418277624379</v>
      </c>
      <c r="H29" s="144">
        <v>204.27200000000002</v>
      </c>
      <c r="I29" s="142">
        <v>141.235</v>
      </c>
      <c r="J29" s="143"/>
      <c r="K29" s="142"/>
      <c r="L29" s="141">
        <f t="shared" si="18"/>
        <v>345.50700000000006</v>
      </c>
      <c r="M29" s="147">
        <f t="shared" si="19"/>
        <v>0.2272544405757333</v>
      </c>
      <c r="N29" s="146">
        <v>617.61</v>
      </c>
      <c r="O29" s="142">
        <v>341.62999999999994</v>
      </c>
      <c r="P29" s="143"/>
      <c r="Q29" s="142"/>
      <c r="R29" s="141">
        <f t="shared" si="20"/>
        <v>959.24</v>
      </c>
      <c r="S29" s="145">
        <f t="shared" si="21"/>
        <v>0.007031656845469753</v>
      </c>
      <c r="T29" s="144">
        <v>719.453</v>
      </c>
      <c r="U29" s="142">
        <v>393.56600000000003</v>
      </c>
      <c r="V29" s="143"/>
      <c r="W29" s="142"/>
      <c r="X29" s="141">
        <f t="shared" si="22"/>
        <v>1113.019</v>
      </c>
      <c r="Y29" s="140">
        <f t="shared" si="23"/>
        <v>-0.13816385883798932</v>
      </c>
    </row>
    <row r="30" spans="1:25" ht="19.5" customHeight="1">
      <c r="A30" s="148" t="s">
        <v>172</v>
      </c>
      <c r="B30" s="146">
        <v>80.68700000000001</v>
      </c>
      <c r="C30" s="142">
        <v>317.23599999999993</v>
      </c>
      <c r="D30" s="143">
        <v>0</v>
      </c>
      <c r="E30" s="142">
        <v>0</v>
      </c>
      <c r="F30" s="141">
        <f t="shared" si="16"/>
        <v>397.92299999999994</v>
      </c>
      <c r="G30" s="145">
        <f t="shared" si="17"/>
        <v>0.008305606962530807</v>
      </c>
      <c r="H30" s="144">
        <v>94.778</v>
      </c>
      <c r="I30" s="142">
        <v>200.385</v>
      </c>
      <c r="J30" s="143"/>
      <c r="K30" s="142"/>
      <c r="L30" s="141">
        <f t="shared" si="18"/>
        <v>295.163</v>
      </c>
      <c r="M30" s="147">
        <f t="shared" si="19"/>
        <v>0.3481466172928176</v>
      </c>
      <c r="N30" s="146">
        <v>271.54400000000004</v>
      </c>
      <c r="O30" s="142">
        <v>678.098</v>
      </c>
      <c r="P30" s="143"/>
      <c r="Q30" s="142"/>
      <c r="R30" s="141">
        <f t="shared" si="20"/>
        <v>949.642</v>
      </c>
      <c r="S30" s="145">
        <f t="shared" si="21"/>
        <v>0.006961299226518481</v>
      </c>
      <c r="T30" s="144">
        <v>308.429</v>
      </c>
      <c r="U30" s="142">
        <v>632.441</v>
      </c>
      <c r="V30" s="143">
        <v>0</v>
      </c>
      <c r="W30" s="142">
        <v>0.03</v>
      </c>
      <c r="X30" s="141">
        <f t="shared" si="22"/>
        <v>940.9</v>
      </c>
      <c r="Y30" s="140">
        <f t="shared" si="23"/>
        <v>0.00929110426187707</v>
      </c>
    </row>
    <row r="31" spans="1:25" ht="19.5" customHeight="1">
      <c r="A31" s="148" t="s">
        <v>336</v>
      </c>
      <c r="B31" s="146">
        <v>0</v>
      </c>
      <c r="C31" s="142">
        <v>0</v>
      </c>
      <c r="D31" s="143">
        <v>257.36</v>
      </c>
      <c r="E31" s="142">
        <v>20.02</v>
      </c>
      <c r="F31" s="141">
        <f t="shared" si="16"/>
        <v>277.38</v>
      </c>
      <c r="G31" s="145">
        <f t="shared" si="17"/>
        <v>0.005789585571245683</v>
      </c>
      <c r="H31" s="144"/>
      <c r="I31" s="142"/>
      <c r="J31" s="143">
        <v>365.23</v>
      </c>
      <c r="K31" s="142">
        <v>37.06</v>
      </c>
      <c r="L31" s="141">
        <f t="shared" si="18"/>
        <v>402.29</v>
      </c>
      <c r="M31" s="147">
        <f t="shared" si="19"/>
        <v>-0.31049740237142365</v>
      </c>
      <c r="N31" s="146"/>
      <c r="O31" s="142"/>
      <c r="P31" s="143">
        <v>403.097</v>
      </c>
      <c r="Q31" s="142">
        <v>102.181</v>
      </c>
      <c r="R31" s="141">
        <f t="shared" si="20"/>
        <v>505.27799999999996</v>
      </c>
      <c r="S31" s="145">
        <f t="shared" si="21"/>
        <v>0.0037039130015066777</v>
      </c>
      <c r="T31" s="144"/>
      <c r="U31" s="142"/>
      <c r="V31" s="143">
        <v>768.2080000000001</v>
      </c>
      <c r="W31" s="142">
        <v>65.432</v>
      </c>
      <c r="X31" s="141">
        <f t="shared" si="22"/>
        <v>833.6400000000001</v>
      </c>
      <c r="Y31" s="140">
        <f t="shared" si="23"/>
        <v>-0.3938894486828848</v>
      </c>
    </row>
    <row r="32" spans="1:25" ht="19.5" customHeight="1">
      <c r="A32" s="148" t="s">
        <v>181</v>
      </c>
      <c r="B32" s="146">
        <v>32.95</v>
      </c>
      <c r="C32" s="142">
        <v>197.85</v>
      </c>
      <c r="D32" s="143">
        <v>0</v>
      </c>
      <c r="E32" s="142">
        <v>0</v>
      </c>
      <c r="F32" s="141">
        <f t="shared" si="16"/>
        <v>230.8</v>
      </c>
      <c r="G32" s="145">
        <f t="shared" si="17"/>
        <v>0.004817349303639425</v>
      </c>
      <c r="H32" s="144">
        <v>32.077</v>
      </c>
      <c r="I32" s="142">
        <v>219.623</v>
      </c>
      <c r="J32" s="143"/>
      <c r="K32" s="142"/>
      <c r="L32" s="141">
        <f t="shared" si="18"/>
        <v>251.7</v>
      </c>
      <c r="M32" s="147">
        <f t="shared" si="19"/>
        <v>-0.08303535955502572</v>
      </c>
      <c r="N32" s="146">
        <v>151.351</v>
      </c>
      <c r="O32" s="142">
        <v>464.55499999999995</v>
      </c>
      <c r="P32" s="143"/>
      <c r="Q32" s="142"/>
      <c r="R32" s="141">
        <f t="shared" si="20"/>
        <v>615.906</v>
      </c>
      <c r="S32" s="145">
        <f t="shared" si="21"/>
        <v>0.004514865561346371</v>
      </c>
      <c r="T32" s="144">
        <v>181.15699999999998</v>
      </c>
      <c r="U32" s="142">
        <v>490.602</v>
      </c>
      <c r="V32" s="143"/>
      <c r="W32" s="142"/>
      <c r="X32" s="141">
        <f t="shared" si="22"/>
        <v>671.759</v>
      </c>
      <c r="Y32" s="140">
        <f t="shared" si="23"/>
        <v>-0.08314440148922464</v>
      </c>
    </row>
    <row r="33" spans="1:25" ht="19.5" customHeight="1">
      <c r="A33" s="148" t="s">
        <v>177</v>
      </c>
      <c r="B33" s="146">
        <v>12.356</v>
      </c>
      <c r="C33" s="142">
        <v>197.447</v>
      </c>
      <c r="D33" s="143">
        <v>0</v>
      </c>
      <c r="E33" s="142">
        <v>0</v>
      </c>
      <c r="F33" s="141">
        <f aca="true" t="shared" si="24" ref="F33:F43">SUM(B33:E33)</f>
        <v>209.803</v>
      </c>
      <c r="G33" s="145">
        <f aca="true" t="shared" si="25" ref="G33:G43">F33/$F$9</f>
        <v>0.0043790915769127475</v>
      </c>
      <c r="H33" s="144">
        <v>11.007</v>
      </c>
      <c r="I33" s="142">
        <v>273.524</v>
      </c>
      <c r="J33" s="143"/>
      <c r="K33" s="142"/>
      <c r="L33" s="141">
        <f aca="true" t="shared" si="26" ref="L33:L43">SUM(H33:K33)</f>
        <v>284.531</v>
      </c>
      <c r="M33" s="147">
        <f>IF(ISERROR(F33/L33-1),"         /0",(F33/L33-1))</f>
        <v>-0.26263570577546913</v>
      </c>
      <c r="N33" s="146">
        <v>24.512999999999998</v>
      </c>
      <c r="O33" s="142">
        <v>567.9970000000001</v>
      </c>
      <c r="P33" s="143"/>
      <c r="Q33" s="142"/>
      <c r="R33" s="141">
        <f aca="true" t="shared" si="27" ref="R33:R43">SUM(N33:Q33)</f>
        <v>592.5100000000001</v>
      </c>
      <c r="S33" s="145">
        <f aca="true" t="shared" si="28" ref="S33:S43">R33/$R$9</f>
        <v>0.004343362451012555</v>
      </c>
      <c r="T33" s="144">
        <v>42.169</v>
      </c>
      <c r="U33" s="142">
        <v>765.437</v>
      </c>
      <c r="V33" s="143"/>
      <c r="W33" s="142"/>
      <c r="X33" s="141">
        <f aca="true" t="shared" si="29" ref="X33:X43">SUM(T33:W33)</f>
        <v>807.606</v>
      </c>
      <c r="Y33" s="140">
        <f aca="true" t="shared" si="30" ref="Y33:Y43">IF(ISERROR(R33/X33-1),"         /0",IF(R33/X33&gt;5,"  *  ",(R33/X33-1)))</f>
        <v>-0.2663377934289739</v>
      </c>
    </row>
    <row r="34" spans="1:25" ht="19.5" customHeight="1">
      <c r="A34" s="148" t="s">
        <v>186</v>
      </c>
      <c r="B34" s="146">
        <v>89.169</v>
      </c>
      <c r="C34" s="142">
        <v>118.305</v>
      </c>
      <c r="D34" s="143">
        <v>0</v>
      </c>
      <c r="E34" s="142">
        <v>0</v>
      </c>
      <c r="F34" s="141">
        <f t="shared" si="24"/>
        <v>207.474</v>
      </c>
      <c r="G34" s="145">
        <f t="shared" si="25"/>
        <v>0.004330479763532434</v>
      </c>
      <c r="H34" s="144">
        <v>92.308</v>
      </c>
      <c r="I34" s="142">
        <v>75.687</v>
      </c>
      <c r="J34" s="143"/>
      <c r="K34" s="142"/>
      <c r="L34" s="141">
        <f t="shared" si="26"/>
        <v>167.995</v>
      </c>
      <c r="M34" s="147">
        <f>IF(ISERROR(F34/L34-1),"         /0",(F34/L34-1))</f>
        <v>0.23500104169766955</v>
      </c>
      <c r="N34" s="146">
        <v>297.30899999999997</v>
      </c>
      <c r="O34" s="142">
        <v>310.635</v>
      </c>
      <c r="P34" s="143"/>
      <c r="Q34" s="142"/>
      <c r="R34" s="141">
        <f t="shared" si="27"/>
        <v>607.944</v>
      </c>
      <c r="S34" s="145">
        <f t="shared" si="28"/>
        <v>0.004456500551751661</v>
      </c>
      <c r="T34" s="144">
        <v>245.445</v>
      </c>
      <c r="U34" s="142">
        <v>193.91500000000002</v>
      </c>
      <c r="V34" s="143"/>
      <c r="W34" s="142"/>
      <c r="X34" s="141">
        <f t="shared" si="29"/>
        <v>439.36</v>
      </c>
      <c r="Y34" s="140">
        <f t="shared" si="30"/>
        <v>0.3837035688273851</v>
      </c>
    </row>
    <row r="35" spans="1:25" ht="19.5" customHeight="1">
      <c r="A35" s="148" t="s">
        <v>185</v>
      </c>
      <c r="B35" s="146">
        <v>73.25</v>
      </c>
      <c r="C35" s="142">
        <v>65.987</v>
      </c>
      <c r="D35" s="143">
        <v>0</v>
      </c>
      <c r="E35" s="142">
        <v>0</v>
      </c>
      <c r="F35" s="141">
        <f t="shared" si="24"/>
        <v>139.237</v>
      </c>
      <c r="G35" s="145">
        <f t="shared" si="25"/>
        <v>0.002906209986962056</v>
      </c>
      <c r="H35" s="144">
        <v>62.139</v>
      </c>
      <c r="I35" s="142">
        <v>50.908</v>
      </c>
      <c r="J35" s="143"/>
      <c r="K35" s="142"/>
      <c r="L35" s="141">
        <f t="shared" si="26"/>
        <v>113.047</v>
      </c>
      <c r="M35" s="147">
        <f>IF(ISERROR(F35/L35-1),"         /0",(F35/L35-1))</f>
        <v>0.23167355170858128</v>
      </c>
      <c r="N35" s="146">
        <v>171.687</v>
      </c>
      <c r="O35" s="142">
        <v>175.765</v>
      </c>
      <c r="P35" s="143"/>
      <c r="Q35" s="142"/>
      <c r="R35" s="141">
        <f t="shared" si="27"/>
        <v>347.452</v>
      </c>
      <c r="S35" s="145">
        <f t="shared" si="28"/>
        <v>0.0025469780599976614</v>
      </c>
      <c r="T35" s="144">
        <v>172.535</v>
      </c>
      <c r="U35" s="142">
        <v>192.411</v>
      </c>
      <c r="V35" s="143"/>
      <c r="W35" s="142"/>
      <c r="X35" s="141">
        <f t="shared" si="29"/>
        <v>364.946</v>
      </c>
      <c r="Y35" s="140">
        <f t="shared" si="30"/>
        <v>-0.04793585900379793</v>
      </c>
    </row>
    <row r="36" spans="1:25" ht="19.5" customHeight="1">
      <c r="A36" s="148" t="s">
        <v>175</v>
      </c>
      <c r="B36" s="146">
        <v>62.340999999999994</v>
      </c>
      <c r="C36" s="142">
        <v>75.35</v>
      </c>
      <c r="D36" s="143">
        <v>0</v>
      </c>
      <c r="E36" s="142">
        <v>0</v>
      </c>
      <c r="F36" s="141">
        <f t="shared" si="24"/>
        <v>137.69099999999997</v>
      </c>
      <c r="G36" s="145">
        <f t="shared" si="25"/>
        <v>0.00287394126069071</v>
      </c>
      <c r="H36" s="144">
        <v>143.26</v>
      </c>
      <c r="I36" s="142">
        <v>93.494</v>
      </c>
      <c r="J36" s="143"/>
      <c r="K36" s="142"/>
      <c r="L36" s="141">
        <f t="shared" si="26"/>
        <v>236.754</v>
      </c>
      <c r="M36" s="147" t="s">
        <v>50</v>
      </c>
      <c r="N36" s="146">
        <v>213.875</v>
      </c>
      <c r="O36" s="142">
        <v>179.56300000000002</v>
      </c>
      <c r="P36" s="143">
        <v>0</v>
      </c>
      <c r="Q36" s="142">
        <v>0</v>
      </c>
      <c r="R36" s="141">
        <f t="shared" si="27"/>
        <v>393.438</v>
      </c>
      <c r="S36" s="145">
        <f t="shared" si="28"/>
        <v>0.0028840759413368174</v>
      </c>
      <c r="T36" s="144">
        <v>392.57500000000005</v>
      </c>
      <c r="U36" s="142">
        <v>342.317</v>
      </c>
      <c r="V36" s="143"/>
      <c r="W36" s="142"/>
      <c r="X36" s="141">
        <f t="shared" si="29"/>
        <v>734.892</v>
      </c>
      <c r="Y36" s="140">
        <f t="shared" si="30"/>
        <v>-0.46463153769533483</v>
      </c>
    </row>
    <row r="37" spans="1:25" ht="19.5" customHeight="1">
      <c r="A37" s="148" t="s">
        <v>180</v>
      </c>
      <c r="B37" s="146">
        <v>67.964</v>
      </c>
      <c r="C37" s="142">
        <v>58.215999999999994</v>
      </c>
      <c r="D37" s="143">
        <v>0</v>
      </c>
      <c r="E37" s="142">
        <v>0</v>
      </c>
      <c r="F37" s="141">
        <f t="shared" si="24"/>
        <v>126.17999999999999</v>
      </c>
      <c r="G37" s="145">
        <f t="shared" si="25"/>
        <v>0.0026336790950312935</v>
      </c>
      <c r="H37" s="144">
        <v>88.63000000000001</v>
      </c>
      <c r="I37" s="142">
        <v>58.07</v>
      </c>
      <c r="J37" s="143"/>
      <c r="K37" s="142"/>
      <c r="L37" s="141">
        <f t="shared" si="26"/>
        <v>146.70000000000002</v>
      </c>
      <c r="M37" s="147">
        <f aca="true" t="shared" si="31" ref="M37:M43">IF(ISERROR(F37/L37-1),"         /0",(F37/L37-1))</f>
        <v>-0.13987730061349712</v>
      </c>
      <c r="N37" s="146">
        <v>153.38700000000003</v>
      </c>
      <c r="O37" s="142">
        <v>142.10500000000002</v>
      </c>
      <c r="P37" s="143"/>
      <c r="Q37" s="142"/>
      <c r="R37" s="141">
        <f t="shared" si="27"/>
        <v>295.4920000000001</v>
      </c>
      <c r="S37" s="145">
        <f t="shared" si="28"/>
        <v>0.0021660880953479305</v>
      </c>
      <c r="T37" s="144">
        <v>258.582</v>
      </c>
      <c r="U37" s="142">
        <v>153.257</v>
      </c>
      <c r="V37" s="143"/>
      <c r="W37" s="142"/>
      <c r="X37" s="141">
        <f t="shared" si="29"/>
        <v>411.839</v>
      </c>
      <c r="Y37" s="140">
        <f t="shared" si="30"/>
        <v>-0.28250602784097656</v>
      </c>
    </row>
    <row r="38" spans="1:25" ht="19.5" customHeight="1">
      <c r="A38" s="148" t="s">
        <v>166</v>
      </c>
      <c r="B38" s="146">
        <v>0</v>
      </c>
      <c r="C38" s="142">
        <v>0</v>
      </c>
      <c r="D38" s="143">
        <v>69.39999999999999</v>
      </c>
      <c r="E38" s="142">
        <v>53.4</v>
      </c>
      <c r="F38" s="141">
        <f t="shared" si="24"/>
        <v>122.79999999999998</v>
      </c>
      <c r="G38" s="145">
        <f t="shared" si="25"/>
        <v>0.0025631303920577177</v>
      </c>
      <c r="H38" s="144"/>
      <c r="I38" s="142"/>
      <c r="J38" s="143"/>
      <c r="K38" s="142"/>
      <c r="L38" s="141">
        <f t="shared" si="26"/>
        <v>0</v>
      </c>
      <c r="M38" s="147" t="str">
        <f t="shared" si="31"/>
        <v>         /0</v>
      </c>
      <c r="N38" s="146"/>
      <c r="O38" s="142"/>
      <c r="P38" s="143">
        <v>123.99999999999997</v>
      </c>
      <c r="Q38" s="142">
        <v>104.85000000000001</v>
      </c>
      <c r="R38" s="141">
        <f t="shared" si="27"/>
        <v>228.84999999999997</v>
      </c>
      <c r="S38" s="145">
        <f t="shared" si="28"/>
        <v>0.001677572525213453</v>
      </c>
      <c r="T38" s="144"/>
      <c r="U38" s="142"/>
      <c r="V38" s="143"/>
      <c r="W38" s="142"/>
      <c r="X38" s="141">
        <f t="shared" si="29"/>
        <v>0</v>
      </c>
      <c r="Y38" s="140" t="str">
        <f t="shared" si="30"/>
        <v>         /0</v>
      </c>
    </row>
    <row r="39" spans="1:25" ht="19.5" customHeight="1">
      <c r="A39" s="148" t="s">
        <v>165</v>
      </c>
      <c r="B39" s="146">
        <v>39.162</v>
      </c>
      <c r="C39" s="142">
        <v>68.236</v>
      </c>
      <c r="D39" s="143">
        <v>0</v>
      </c>
      <c r="E39" s="142">
        <v>0</v>
      </c>
      <c r="F39" s="141">
        <f t="shared" si="24"/>
        <v>107.398</v>
      </c>
      <c r="G39" s="145">
        <f t="shared" si="25"/>
        <v>0.002241653728389371</v>
      </c>
      <c r="H39" s="144">
        <v>36.65</v>
      </c>
      <c r="I39" s="142">
        <v>50.358000000000004</v>
      </c>
      <c r="J39" s="143"/>
      <c r="K39" s="142"/>
      <c r="L39" s="141">
        <f t="shared" si="26"/>
        <v>87.00800000000001</v>
      </c>
      <c r="M39" s="147">
        <f t="shared" si="31"/>
        <v>0.2343462670099299</v>
      </c>
      <c r="N39" s="146">
        <v>253.078</v>
      </c>
      <c r="O39" s="142">
        <v>357.93</v>
      </c>
      <c r="P39" s="143"/>
      <c r="Q39" s="142"/>
      <c r="R39" s="141">
        <f t="shared" si="27"/>
        <v>611.008</v>
      </c>
      <c r="S39" s="145">
        <f t="shared" si="28"/>
        <v>0.004478961037734856</v>
      </c>
      <c r="T39" s="144">
        <v>68.7</v>
      </c>
      <c r="U39" s="142">
        <v>94.322</v>
      </c>
      <c r="V39" s="143"/>
      <c r="W39" s="142"/>
      <c r="X39" s="141">
        <f t="shared" si="29"/>
        <v>163.022</v>
      </c>
      <c r="Y39" s="140">
        <f t="shared" si="30"/>
        <v>2.7480094711143286</v>
      </c>
    </row>
    <row r="40" spans="1:25" ht="19.5" customHeight="1">
      <c r="A40" s="148" t="s">
        <v>453</v>
      </c>
      <c r="B40" s="146">
        <v>90.36600000000001</v>
      </c>
      <c r="C40" s="142">
        <v>15.885</v>
      </c>
      <c r="D40" s="143">
        <v>0</v>
      </c>
      <c r="E40" s="142">
        <v>0</v>
      </c>
      <c r="F40" s="141">
        <f t="shared" si="24"/>
        <v>106.25100000000002</v>
      </c>
      <c r="G40" s="145">
        <f t="shared" si="25"/>
        <v>0.002217713088652481</v>
      </c>
      <c r="H40" s="144"/>
      <c r="I40" s="142"/>
      <c r="J40" s="143"/>
      <c r="K40" s="142"/>
      <c r="L40" s="141">
        <f t="shared" si="26"/>
        <v>0</v>
      </c>
      <c r="M40" s="147" t="str">
        <f t="shared" si="31"/>
        <v>         /0</v>
      </c>
      <c r="N40" s="146">
        <v>90.36600000000001</v>
      </c>
      <c r="O40" s="142">
        <v>15.885</v>
      </c>
      <c r="P40" s="143"/>
      <c r="Q40" s="142"/>
      <c r="R40" s="141">
        <f t="shared" si="27"/>
        <v>106.25100000000002</v>
      </c>
      <c r="S40" s="145">
        <f t="shared" si="28"/>
        <v>0.0007788671984988187</v>
      </c>
      <c r="T40" s="144"/>
      <c r="U40" s="142"/>
      <c r="V40" s="143"/>
      <c r="W40" s="142"/>
      <c r="X40" s="141">
        <f t="shared" si="29"/>
        <v>0</v>
      </c>
      <c r="Y40" s="140" t="str">
        <f t="shared" si="30"/>
        <v>         /0</v>
      </c>
    </row>
    <row r="41" spans="1:25" ht="19.5" customHeight="1">
      <c r="A41" s="148" t="s">
        <v>176</v>
      </c>
      <c r="B41" s="146">
        <v>64.09</v>
      </c>
      <c r="C41" s="142">
        <v>37.00000000000001</v>
      </c>
      <c r="D41" s="143">
        <v>0</v>
      </c>
      <c r="E41" s="142">
        <v>0</v>
      </c>
      <c r="F41" s="141">
        <f t="shared" si="24"/>
        <v>101.09</v>
      </c>
      <c r="G41" s="145">
        <f t="shared" si="25"/>
        <v>0.0021099906460351364</v>
      </c>
      <c r="H41" s="144">
        <v>58.971000000000004</v>
      </c>
      <c r="I41" s="142">
        <v>43.638</v>
      </c>
      <c r="J41" s="143"/>
      <c r="K41" s="142"/>
      <c r="L41" s="141">
        <f t="shared" si="26"/>
        <v>102.60900000000001</v>
      </c>
      <c r="M41" s="147">
        <f t="shared" si="31"/>
        <v>-0.014803769649835874</v>
      </c>
      <c r="N41" s="146">
        <v>188.246</v>
      </c>
      <c r="O41" s="142">
        <v>104.76100000000001</v>
      </c>
      <c r="P41" s="143"/>
      <c r="Q41" s="142"/>
      <c r="R41" s="141">
        <f t="shared" si="27"/>
        <v>293.007</v>
      </c>
      <c r="S41" s="145">
        <f t="shared" si="28"/>
        <v>0.002147871937492761</v>
      </c>
      <c r="T41" s="144">
        <v>170.82</v>
      </c>
      <c r="U41" s="142">
        <v>122.17899999999997</v>
      </c>
      <c r="V41" s="143"/>
      <c r="W41" s="142"/>
      <c r="X41" s="141">
        <f t="shared" si="29"/>
        <v>292.99899999999997</v>
      </c>
      <c r="Y41" s="140">
        <f t="shared" si="30"/>
        <v>2.730384745364134E-05</v>
      </c>
    </row>
    <row r="42" spans="1:25" ht="19.5" customHeight="1">
      <c r="A42" s="148" t="s">
        <v>179</v>
      </c>
      <c r="B42" s="146">
        <v>63.51</v>
      </c>
      <c r="C42" s="142">
        <v>35.537</v>
      </c>
      <c r="D42" s="143">
        <v>0</v>
      </c>
      <c r="E42" s="142">
        <v>0.428</v>
      </c>
      <c r="F42" s="141">
        <f t="shared" si="24"/>
        <v>99.475</v>
      </c>
      <c r="G42" s="145">
        <f t="shared" si="25"/>
        <v>0.002076281724348058</v>
      </c>
      <c r="H42" s="144">
        <v>63.97700000000001</v>
      </c>
      <c r="I42" s="142">
        <v>23.650000000000002</v>
      </c>
      <c r="J42" s="143">
        <v>0</v>
      </c>
      <c r="K42" s="142">
        <v>0</v>
      </c>
      <c r="L42" s="141">
        <f t="shared" si="26"/>
        <v>87.62700000000001</v>
      </c>
      <c r="M42" s="147">
        <f t="shared" si="31"/>
        <v>0.13520946740159978</v>
      </c>
      <c r="N42" s="146">
        <v>155.361</v>
      </c>
      <c r="O42" s="142">
        <v>85.432</v>
      </c>
      <c r="P42" s="143">
        <v>0</v>
      </c>
      <c r="Q42" s="142">
        <v>2.848</v>
      </c>
      <c r="R42" s="141">
        <f t="shared" si="27"/>
        <v>243.64100000000002</v>
      </c>
      <c r="S42" s="145">
        <f t="shared" si="28"/>
        <v>0.0017859971492922482</v>
      </c>
      <c r="T42" s="144">
        <v>166.72</v>
      </c>
      <c r="U42" s="142">
        <v>52.06400000000001</v>
      </c>
      <c r="V42" s="143">
        <v>0</v>
      </c>
      <c r="W42" s="142">
        <v>0</v>
      </c>
      <c r="X42" s="141">
        <f t="shared" si="29"/>
        <v>218.784</v>
      </c>
      <c r="Y42" s="140">
        <f t="shared" si="30"/>
        <v>0.11361434108527146</v>
      </c>
    </row>
    <row r="43" spans="1:25" ht="19.5" customHeight="1" thickBot="1">
      <c r="A43" s="139" t="s">
        <v>162</v>
      </c>
      <c r="B43" s="137">
        <v>201.739</v>
      </c>
      <c r="C43" s="133">
        <v>19.988999999999997</v>
      </c>
      <c r="D43" s="134">
        <v>0.3</v>
      </c>
      <c r="E43" s="133">
        <v>0.24599999999999997</v>
      </c>
      <c r="F43" s="132">
        <f t="shared" si="24"/>
        <v>222.27400000000003</v>
      </c>
      <c r="G43" s="136">
        <f t="shared" si="25"/>
        <v>0.004639391244008447</v>
      </c>
      <c r="H43" s="135">
        <v>346.36699999999996</v>
      </c>
      <c r="I43" s="133">
        <v>94.7</v>
      </c>
      <c r="J43" s="134">
        <v>1552.681</v>
      </c>
      <c r="K43" s="133">
        <v>487.36199999999997</v>
      </c>
      <c r="L43" s="132">
        <f t="shared" si="26"/>
        <v>2481.11</v>
      </c>
      <c r="M43" s="138">
        <f t="shared" si="31"/>
        <v>-0.9104134842872746</v>
      </c>
      <c r="N43" s="137">
        <v>805.8140000000002</v>
      </c>
      <c r="O43" s="133">
        <v>92.868</v>
      </c>
      <c r="P43" s="134">
        <v>2.1910000000000003</v>
      </c>
      <c r="Q43" s="133">
        <v>1.5719999999999996</v>
      </c>
      <c r="R43" s="132">
        <f t="shared" si="27"/>
        <v>902.4450000000003</v>
      </c>
      <c r="S43" s="136">
        <f t="shared" si="28"/>
        <v>0.006615324175294976</v>
      </c>
      <c r="T43" s="135">
        <v>1032.5140000000001</v>
      </c>
      <c r="U43" s="133">
        <v>229.741</v>
      </c>
      <c r="V43" s="134">
        <v>7288.165</v>
      </c>
      <c r="W43" s="133">
        <v>2305.031</v>
      </c>
      <c r="X43" s="132">
        <f t="shared" si="29"/>
        <v>10855.451000000001</v>
      </c>
      <c r="Y43" s="131">
        <f t="shared" si="30"/>
        <v>-0.9168671112789326</v>
      </c>
    </row>
    <row r="44" ht="15" thickTop="1">
      <c r="A44" s="122" t="s">
        <v>43</v>
      </c>
    </row>
    <row r="45" ht="14.25">
      <c r="A45" s="122" t="s">
        <v>42</v>
      </c>
    </row>
    <row r="46" ht="14.25">
      <c r="A46" s="129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4:Y65536 M44:M65536 Y3 M3">
    <cfRule type="cellIs" priority="6" dxfId="80" operator="lessThan" stopIfTrue="1">
      <formula>0</formula>
    </cfRule>
  </conditionalFormatting>
  <conditionalFormatting sqref="M9:M43 Y9:Y43">
    <cfRule type="cellIs" priority="7" dxfId="80" operator="lessThan">
      <formula>0</formula>
    </cfRule>
    <cfRule type="cellIs" priority="8" dxfId="82" operator="greaterThanOrEqual" stopIfTrue="1">
      <formula>0</formula>
    </cfRule>
  </conditionalFormatting>
  <conditionalFormatting sqref="G6:G8">
    <cfRule type="cellIs" priority="2" dxfId="80" operator="lessThan" stopIfTrue="1">
      <formula>0</formula>
    </cfRule>
  </conditionalFormatting>
  <conditionalFormatting sqref="S6:S8">
    <cfRule type="cellIs" priority="1" dxfId="80" operator="lessThan" stopIfTrue="1">
      <formula>0</formula>
    </cfRule>
  </conditionalFormatting>
  <conditionalFormatting sqref="M5:M8 Y5:Y8">
    <cfRule type="cellIs" priority="3" dxfId="80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59"/>
  <sheetViews>
    <sheetView showGridLines="0" zoomScale="88" zoomScaleNormal="88" zoomScalePageLayoutView="0" workbookViewId="0" topLeftCell="A1">
      <selection activeCell="N9" sqref="N9:O57"/>
    </sheetView>
  </sheetViews>
  <sheetFormatPr defaultColWidth="9.140625" defaultRowHeight="15"/>
  <cols>
    <col min="1" max="1" width="15.8515625" style="187" customWidth="1"/>
    <col min="2" max="3" width="12.28125" style="187" customWidth="1"/>
    <col min="4" max="4" width="11.57421875" style="187" bestFit="1" customWidth="1"/>
    <col min="5" max="5" width="10.28125" style="187" bestFit="1" customWidth="1"/>
    <col min="6" max="6" width="11.57421875" style="187" customWidth="1"/>
    <col min="7" max="7" width="12.7109375" style="187" customWidth="1"/>
    <col min="8" max="8" width="11.57421875" style="187" bestFit="1" customWidth="1"/>
    <col min="9" max="9" width="9.00390625" style="187" customWidth="1"/>
    <col min="10" max="10" width="12.8515625" style="187" customWidth="1"/>
    <col min="11" max="12" width="12.421875" style="187" customWidth="1"/>
    <col min="13" max="13" width="10.57421875" style="187" customWidth="1"/>
    <col min="14" max="15" width="11.57421875" style="187" customWidth="1"/>
    <col min="16" max="16" width="13.28125" style="187" customWidth="1"/>
    <col min="17" max="17" width="10.28125" style="187" customWidth="1"/>
    <col min="18" max="16384" width="9.140625" style="187" customWidth="1"/>
  </cols>
  <sheetData>
    <row r="1" spans="14:17" ht="18.75" thickBot="1">
      <c r="N1" s="531" t="s">
        <v>28</v>
      </c>
      <c r="O1" s="532"/>
      <c r="P1" s="532"/>
      <c r="Q1" s="533"/>
    </row>
    <row r="2" ht="3.75" customHeight="1" thickBot="1"/>
    <row r="3" spans="1:17" ht="24" customHeight="1" thickTop="1">
      <c r="A3" s="595" t="s">
        <v>52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7"/>
    </row>
    <row r="4" spans="1:17" ht="18.75" customHeight="1" thickBot="1">
      <c r="A4" s="587" t="s">
        <v>38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9"/>
    </row>
    <row r="5" spans="1:17" s="448" customFormat="1" ht="20.25" customHeight="1" thickBot="1">
      <c r="A5" s="584" t="s">
        <v>146</v>
      </c>
      <c r="B5" s="590" t="s">
        <v>36</v>
      </c>
      <c r="C5" s="591"/>
      <c r="D5" s="591"/>
      <c r="E5" s="591"/>
      <c r="F5" s="592"/>
      <c r="G5" s="592"/>
      <c r="H5" s="592"/>
      <c r="I5" s="593"/>
      <c r="J5" s="591" t="s">
        <v>35</v>
      </c>
      <c r="K5" s="591"/>
      <c r="L5" s="591"/>
      <c r="M5" s="591"/>
      <c r="N5" s="591"/>
      <c r="O5" s="591"/>
      <c r="P5" s="591"/>
      <c r="Q5" s="594"/>
    </row>
    <row r="6" spans="1:17" s="392" customFormat="1" ht="28.5" customHeight="1" thickBot="1">
      <c r="A6" s="585"/>
      <c r="B6" s="528" t="s">
        <v>444</v>
      </c>
      <c r="C6" s="529"/>
      <c r="D6" s="530"/>
      <c r="E6" s="526" t="s">
        <v>34</v>
      </c>
      <c r="F6" s="528" t="s">
        <v>445</v>
      </c>
      <c r="G6" s="529"/>
      <c r="H6" s="530"/>
      <c r="I6" s="524" t="s">
        <v>33</v>
      </c>
      <c r="J6" s="528" t="s">
        <v>446</v>
      </c>
      <c r="K6" s="529"/>
      <c r="L6" s="530"/>
      <c r="M6" s="526" t="s">
        <v>34</v>
      </c>
      <c r="N6" s="528" t="s">
        <v>447</v>
      </c>
      <c r="O6" s="529"/>
      <c r="P6" s="530"/>
      <c r="Q6" s="526" t="s">
        <v>33</v>
      </c>
    </row>
    <row r="7" spans="1:17" s="211" customFormat="1" ht="22.5" customHeight="1" thickBot="1">
      <c r="A7" s="586"/>
      <c r="B7" s="120" t="s">
        <v>22</v>
      </c>
      <c r="C7" s="117" t="s">
        <v>21</v>
      </c>
      <c r="D7" s="117" t="s">
        <v>17</v>
      </c>
      <c r="E7" s="527"/>
      <c r="F7" s="120" t="s">
        <v>22</v>
      </c>
      <c r="G7" s="118" t="s">
        <v>21</v>
      </c>
      <c r="H7" s="117" t="s">
        <v>17</v>
      </c>
      <c r="I7" s="525"/>
      <c r="J7" s="120" t="s">
        <v>22</v>
      </c>
      <c r="K7" s="117" t="s">
        <v>21</v>
      </c>
      <c r="L7" s="118" t="s">
        <v>17</v>
      </c>
      <c r="M7" s="527"/>
      <c r="N7" s="119" t="s">
        <v>22</v>
      </c>
      <c r="O7" s="118" t="s">
        <v>21</v>
      </c>
      <c r="P7" s="117" t="s">
        <v>17</v>
      </c>
      <c r="Q7" s="527"/>
    </row>
    <row r="8" spans="1:17" s="203" customFormat="1" ht="18" customHeight="1" thickBot="1">
      <c r="A8" s="210" t="s">
        <v>51</v>
      </c>
      <c r="B8" s="209">
        <f>SUM(B9:B57)</f>
        <v>1204467</v>
      </c>
      <c r="C8" s="205">
        <f>SUM(C9:C57)</f>
        <v>63256</v>
      </c>
      <c r="D8" s="205">
        <f aca="true" t="shared" si="0" ref="D8:D57">C8+B8</f>
        <v>1267723</v>
      </c>
      <c r="E8" s="206">
        <f aca="true" t="shared" si="1" ref="E8:E57">D8/$D$8</f>
        <v>1</v>
      </c>
      <c r="F8" s="205">
        <f>SUM(F9:F57)</f>
        <v>1090092</v>
      </c>
      <c r="G8" s="205">
        <f>SUM(G9:G57)</f>
        <v>66953</v>
      </c>
      <c r="H8" s="205">
        <f aca="true" t="shared" si="2" ref="H8:H57">G8+F8</f>
        <v>1157045</v>
      </c>
      <c r="I8" s="208">
        <f aca="true" t="shared" si="3" ref="I8:I57">(D8/H8-1)</f>
        <v>0.09565574372647556</v>
      </c>
      <c r="J8" s="207">
        <f>SUM(J9:J57)</f>
        <v>3609267</v>
      </c>
      <c r="K8" s="205">
        <f>SUM(K9:K57)</f>
        <v>210055</v>
      </c>
      <c r="L8" s="205">
        <f aca="true" t="shared" si="4" ref="L8:L57">K8+J8</f>
        <v>3819322</v>
      </c>
      <c r="M8" s="206">
        <f aca="true" t="shared" si="5" ref="M8:M57">(L8/$L$8)</f>
        <v>1</v>
      </c>
      <c r="N8" s="205">
        <f>SUM(N9:N57)</f>
        <v>3195451</v>
      </c>
      <c r="O8" s="205">
        <f>SUM(O9:O57)</f>
        <v>218485</v>
      </c>
      <c r="P8" s="205">
        <f aca="true" t="shared" si="6" ref="P8:P57">O8+N8</f>
        <v>3413936</v>
      </c>
      <c r="Q8" s="204">
        <f aca="true" t="shared" si="7" ref="Q8:Q57">(L8/P8-1)</f>
        <v>0.11874446386809834</v>
      </c>
    </row>
    <row r="9" spans="1:17" s="188" customFormat="1" ht="18" customHeight="1" thickTop="1">
      <c r="A9" s="202" t="s">
        <v>204</v>
      </c>
      <c r="B9" s="201">
        <v>164133</v>
      </c>
      <c r="C9" s="197">
        <v>31</v>
      </c>
      <c r="D9" s="197">
        <f t="shared" si="0"/>
        <v>164164</v>
      </c>
      <c r="E9" s="200">
        <f t="shared" si="1"/>
        <v>0.129495165742043</v>
      </c>
      <c r="F9" s="198">
        <v>151798</v>
      </c>
      <c r="G9" s="197">
        <v>1433</v>
      </c>
      <c r="H9" s="197">
        <f t="shared" si="2"/>
        <v>153231</v>
      </c>
      <c r="I9" s="199">
        <f t="shared" si="3"/>
        <v>0.07134979214388726</v>
      </c>
      <c r="J9" s="198">
        <v>459488</v>
      </c>
      <c r="K9" s="197">
        <v>486</v>
      </c>
      <c r="L9" s="197">
        <f t="shared" si="4"/>
        <v>459974</v>
      </c>
      <c r="M9" s="199">
        <f t="shared" si="5"/>
        <v>0.12043341724002322</v>
      </c>
      <c r="N9" s="198">
        <v>408408</v>
      </c>
      <c r="O9" s="197">
        <v>1819</v>
      </c>
      <c r="P9" s="197">
        <f t="shared" si="6"/>
        <v>410227</v>
      </c>
      <c r="Q9" s="196">
        <f t="shared" si="7"/>
        <v>0.12126700582848038</v>
      </c>
    </row>
    <row r="10" spans="1:17" s="188" customFormat="1" ht="18" customHeight="1">
      <c r="A10" s="202" t="s">
        <v>205</v>
      </c>
      <c r="B10" s="201">
        <v>131450</v>
      </c>
      <c r="C10" s="197">
        <v>84</v>
      </c>
      <c r="D10" s="197">
        <f t="shared" si="0"/>
        <v>131534</v>
      </c>
      <c r="E10" s="200">
        <f t="shared" si="1"/>
        <v>0.10375610444868477</v>
      </c>
      <c r="F10" s="198">
        <v>124000</v>
      </c>
      <c r="G10" s="197">
        <v>508</v>
      </c>
      <c r="H10" s="197">
        <f t="shared" si="2"/>
        <v>124508</v>
      </c>
      <c r="I10" s="199">
        <f t="shared" si="3"/>
        <v>0.05643010890866451</v>
      </c>
      <c r="J10" s="198">
        <v>366827</v>
      </c>
      <c r="K10" s="197">
        <v>363</v>
      </c>
      <c r="L10" s="197">
        <f t="shared" si="4"/>
        <v>367190</v>
      </c>
      <c r="M10" s="199">
        <f t="shared" si="5"/>
        <v>0.09614010025863229</v>
      </c>
      <c r="N10" s="198">
        <v>350794</v>
      </c>
      <c r="O10" s="197">
        <v>796</v>
      </c>
      <c r="P10" s="197">
        <f t="shared" si="6"/>
        <v>351590</v>
      </c>
      <c r="Q10" s="196">
        <f t="shared" si="7"/>
        <v>0.04436986262407916</v>
      </c>
    </row>
    <row r="11" spans="1:17" s="188" customFormat="1" ht="18" customHeight="1">
      <c r="A11" s="202" t="s">
        <v>206</v>
      </c>
      <c r="B11" s="201">
        <v>107060</v>
      </c>
      <c r="C11" s="197">
        <v>886</v>
      </c>
      <c r="D11" s="197">
        <f t="shared" si="0"/>
        <v>107946</v>
      </c>
      <c r="E11" s="200">
        <f t="shared" si="1"/>
        <v>0.08514951610091478</v>
      </c>
      <c r="F11" s="198">
        <v>93005</v>
      </c>
      <c r="G11" s="197">
        <v>779</v>
      </c>
      <c r="H11" s="197">
        <f t="shared" si="2"/>
        <v>93784</v>
      </c>
      <c r="I11" s="199">
        <f t="shared" si="3"/>
        <v>0.1510065682845687</v>
      </c>
      <c r="J11" s="198">
        <v>338507</v>
      </c>
      <c r="K11" s="197">
        <v>3010</v>
      </c>
      <c r="L11" s="197">
        <f t="shared" si="4"/>
        <v>341517</v>
      </c>
      <c r="M11" s="199">
        <f t="shared" si="5"/>
        <v>0.08941822658576574</v>
      </c>
      <c r="N11" s="198">
        <v>289736</v>
      </c>
      <c r="O11" s="197">
        <v>3387</v>
      </c>
      <c r="P11" s="197">
        <f t="shared" si="6"/>
        <v>293123</v>
      </c>
      <c r="Q11" s="196">
        <f t="shared" si="7"/>
        <v>0.16509792817349722</v>
      </c>
    </row>
    <row r="12" spans="1:17" s="188" customFormat="1" ht="18" customHeight="1">
      <c r="A12" s="202" t="s">
        <v>207</v>
      </c>
      <c r="B12" s="201">
        <v>81380</v>
      </c>
      <c r="C12" s="197">
        <v>317</v>
      </c>
      <c r="D12" s="197">
        <f>C12+B12</f>
        <v>81697</v>
      </c>
      <c r="E12" s="200">
        <f>D12/$D$8</f>
        <v>0.06444388876749889</v>
      </c>
      <c r="F12" s="198">
        <v>74905</v>
      </c>
      <c r="G12" s="197">
        <v>2527</v>
      </c>
      <c r="H12" s="197">
        <f>G12+F12</f>
        <v>77432</v>
      </c>
      <c r="I12" s="199">
        <f>(D12/H12-1)</f>
        <v>0.05508058683748329</v>
      </c>
      <c r="J12" s="198">
        <v>248843</v>
      </c>
      <c r="K12" s="197">
        <v>2184</v>
      </c>
      <c r="L12" s="197">
        <f>K12+J12</f>
        <v>251027</v>
      </c>
      <c r="M12" s="199">
        <f>(L12/$L$8)</f>
        <v>0.06572553976857673</v>
      </c>
      <c r="N12" s="198">
        <v>224601</v>
      </c>
      <c r="O12" s="197">
        <v>4177</v>
      </c>
      <c r="P12" s="197">
        <f>O12+N12</f>
        <v>228778</v>
      </c>
      <c r="Q12" s="196">
        <f>(L12/P12-1)</f>
        <v>0.09725148397136096</v>
      </c>
    </row>
    <row r="13" spans="1:17" s="188" customFormat="1" ht="18" customHeight="1">
      <c r="A13" s="202" t="s">
        <v>208</v>
      </c>
      <c r="B13" s="201">
        <v>61507</v>
      </c>
      <c r="C13" s="197">
        <v>162</v>
      </c>
      <c r="D13" s="197">
        <f>C13+B13</f>
        <v>61669</v>
      </c>
      <c r="E13" s="200">
        <f>D13/$D$8</f>
        <v>0.04864548485749647</v>
      </c>
      <c r="F13" s="198">
        <v>55167</v>
      </c>
      <c r="G13" s="197">
        <v>384</v>
      </c>
      <c r="H13" s="197">
        <f>G13+F13</f>
        <v>55551</v>
      </c>
      <c r="I13" s="199">
        <f>(D13/H13-1)</f>
        <v>0.11013303090853443</v>
      </c>
      <c r="J13" s="198">
        <v>181001</v>
      </c>
      <c r="K13" s="197">
        <v>301</v>
      </c>
      <c r="L13" s="197">
        <f>K13+J13</f>
        <v>181302</v>
      </c>
      <c r="M13" s="199">
        <f>(L13/$L$8)</f>
        <v>0.04746968179168973</v>
      </c>
      <c r="N13" s="198">
        <v>155278</v>
      </c>
      <c r="O13" s="197">
        <v>1836</v>
      </c>
      <c r="P13" s="197">
        <f>O13+N13</f>
        <v>157114</v>
      </c>
      <c r="Q13" s="196">
        <f>(L13/P13-1)</f>
        <v>0.15395190753211052</v>
      </c>
    </row>
    <row r="14" spans="1:17" s="188" customFormat="1" ht="18" customHeight="1">
      <c r="A14" s="202" t="s">
        <v>209</v>
      </c>
      <c r="B14" s="201">
        <v>55484</v>
      </c>
      <c r="C14" s="197">
        <v>262</v>
      </c>
      <c r="D14" s="197">
        <f t="shared" si="0"/>
        <v>55746</v>
      </c>
      <c r="E14" s="200">
        <f aca="true" t="shared" si="8" ref="E14:E34">D14/$D$8</f>
        <v>0.04397332855836803</v>
      </c>
      <c r="F14" s="198">
        <v>47478</v>
      </c>
      <c r="G14" s="197">
        <v>904</v>
      </c>
      <c r="H14" s="197">
        <f t="shared" si="2"/>
        <v>48382</v>
      </c>
      <c r="I14" s="199">
        <f aca="true" t="shared" si="9" ref="I14:I34">(D14/H14-1)</f>
        <v>0.1522053656318465</v>
      </c>
      <c r="J14" s="198">
        <v>186055</v>
      </c>
      <c r="K14" s="197">
        <v>1264</v>
      </c>
      <c r="L14" s="197">
        <f t="shared" si="4"/>
        <v>187319</v>
      </c>
      <c r="M14" s="199">
        <f aca="true" t="shared" si="10" ref="M14:M34">(L14/$L$8)</f>
        <v>0.04904509229648613</v>
      </c>
      <c r="N14" s="198">
        <v>153237</v>
      </c>
      <c r="O14" s="197">
        <v>7120</v>
      </c>
      <c r="P14" s="197">
        <f t="shared" si="6"/>
        <v>160357</v>
      </c>
      <c r="Q14" s="196">
        <f aca="true" t="shared" si="11" ref="Q14:Q34">(L14/P14-1)</f>
        <v>0.16813734355219911</v>
      </c>
    </row>
    <row r="15" spans="1:17" s="188" customFormat="1" ht="18" customHeight="1">
      <c r="A15" s="202" t="s">
        <v>211</v>
      </c>
      <c r="B15" s="201">
        <v>41217</v>
      </c>
      <c r="C15" s="197">
        <v>159</v>
      </c>
      <c r="D15" s="197">
        <f aca="true" t="shared" si="12" ref="D15:D20">C15+B15</f>
        <v>41376</v>
      </c>
      <c r="E15" s="200">
        <f aca="true" t="shared" si="13" ref="E15:E20">D15/$D$8</f>
        <v>0.0326380447463681</v>
      </c>
      <c r="F15" s="198">
        <v>37127</v>
      </c>
      <c r="G15" s="197">
        <v>304</v>
      </c>
      <c r="H15" s="197">
        <f aca="true" t="shared" si="14" ref="H15:H20">G15+F15</f>
        <v>37431</v>
      </c>
      <c r="I15" s="199">
        <f aca="true" t="shared" si="15" ref="I15:I20">(D15/H15-1)</f>
        <v>0.10539392482167198</v>
      </c>
      <c r="J15" s="198">
        <v>128547</v>
      </c>
      <c r="K15" s="197">
        <v>1122</v>
      </c>
      <c r="L15" s="197">
        <f aca="true" t="shared" si="16" ref="L15:L20">K15+J15</f>
        <v>129669</v>
      </c>
      <c r="M15" s="199">
        <f aca="true" t="shared" si="17" ref="M15:M20">(L15/$L$8)</f>
        <v>0.033950790218787524</v>
      </c>
      <c r="N15" s="198">
        <v>115581</v>
      </c>
      <c r="O15" s="197">
        <v>618</v>
      </c>
      <c r="P15" s="197">
        <f aca="true" t="shared" si="18" ref="P15:P20">O15+N15</f>
        <v>116199</v>
      </c>
      <c r="Q15" s="196">
        <f aca="true" t="shared" si="19" ref="Q15:Q20">(L15/P15-1)</f>
        <v>0.11592182376784654</v>
      </c>
    </row>
    <row r="16" spans="1:17" s="188" customFormat="1" ht="18" customHeight="1">
      <c r="A16" s="202" t="s">
        <v>210</v>
      </c>
      <c r="B16" s="201">
        <v>41056</v>
      </c>
      <c r="C16" s="197">
        <v>261</v>
      </c>
      <c r="D16" s="197">
        <f t="shared" si="12"/>
        <v>41317</v>
      </c>
      <c r="E16" s="200">
        <f t="shared" si="13"/>
        <v>0.03259150461102307</v>
      </c>
      <c r="F16" s="198">
        <v>39360</v>
      </c>
      <c r="G16" s="197">
        <v>439</v>
      </c>
      <c r="H16" s="197">
        <f t="shared" si="14"/>
        <v>39799</v>
      </c>
      <c r="I16" s="199">
        <f t="shared" si="15"/>
        <v>0.03814166185080037</v>
      </c>
      <c r="J16" s="198">
        <v>125211</v>
      </c>
      <c r="K16" s="197">
        <v>1026</v>
      </c>
      <c r="L16" s="197">
        <f t="shared" si="16"/>
        <v>126237</v>
      </c>
      <c r="M16" s="199">
        <f t="shared" si="17"/>
        <v>0.033052201411664164</v>
      </c>
      <c r="N16" s="198">
        <v>106510</v>
      </c>
      <c r="O16" s="197">
        <v>971</v>
      </c>
      <c r="P16" s="197">
        <f t="shared" si="18"/>
        <v>107481</v>
      </c>
      <c r="Q16" s="196">
        <f t="shared" si="19"/>
        <v>0.1745052613950373</v>
      </c>
    </row>
    <row r="17" spans="1:17" s="188" customFormat="1" ht="18" customHeight="1">
      <c r="A17" s="202" t="s">
        <v>212</v>
      </c>
      <c r="B17" s="201">
        <v>30411</v>
      </c>
      <c r="C17" s="197">
        <v>7216</v>
      </c>
      <c r="D17" s="197">
        <f t="shared" si="12"/>
        <v>37627</v>
      </c>
      <c r="E17" s="200">
        <f t="shared" si="13"/>
        <v>0.0296807741123258</v>
      </c>
      <c r="F17" s="198">
        <v>23881</v>
      </c>
      <c r="G17" s="197">
        <v>5325</v>
      </c>
      <c r="H17" s="197">
        <f t="shared" si="14"/>
        <v>29206</v>
      </c>
      <c r="I17" s="199">
        <f t="shared" si="15"/>
        <v>0.28833116482914467</v>
      </c>
      <c r="J17" s="198">
        <v>97934</v>
      </c>
      <c r="K17" s="197">
        <v>33551</v>
      </c>
      <c r="L17" s="197">
        <f t="shared" si="16"/>
        <v>131485</v>
      </c>
      <c r="M17" s="199">
        <f t="shared" si="17"/>
        <v>0.03442626727989942</v>
      </c>
      <c r="N17" s="198">
        <v>84040</v>
      </c>
      <c r="O17" s="197">
        <v>23848</v>
      </c>
      <c r="P17" s="197">
        <f t="shared" si="18"/>
        <v>107888</v>
      </c>
      <c r="Q17" s="196">
        <f t="shared" si="19"/>
        <v>0.21871755895002232</v>
      </c>
    </row>
    <row r="18" spans="1:17" s="188" customFormat="1" ht="18" customHeight="1">
      <c r="A18" s="202" t="s">
        <v>213</v>
      </c>
      <c r="B18" s="201">
        <v>28122</v>
      </c>
      <c r="C18" s="197">
        <v>2</v>
      </c>
      <c r="D18" s="197">
        <f t="shared" si="12"/>
        <v>28124</v>
      </c>
      <c r="E18" s="200">
        <f t="shared" si="13"/>
        <v>0.022184657058363696</v>
      </c>
      <c r="F18" s="198">
        <v>28465</v>
      </c>
      <c r="G18" s="197">
        <v>12</v>
      </c>
      <c r="H18" s="197">
        <f t="shared" si="14"/>
        <v>28477</v>
      </c>
      <c r="I18" s="199">
        <f t="shared" si="15"/>
        <v>-0.012395968676475744</v>
      </c>
      <c r="J18" s="198">
        <v>91528</v>
      </c>
      <c r="K18" s="197">
        <v>266</v>
      </c>
      <c r="L18" s="197">
        <f t="shared" si="16"/>
        <v>91794</v>
      </c>
      <c r="M18" s="199">
        <f t="shared" si="17"/>
        <v>0.024034108671643815</v>
      </c>
      <c r="N18" s="198">
        <v>88997</v>
      </c>
      <c r="O18" s="197">
        <v>316</v>
      </c>
      <c r="P18" s="197">
        <f t="shared" si="18"/>
        <v>89313</v>
      </c>
      <c r="Q18" s="196">
        <f t="shared" si="19"/>
        <v>0.027778710825971498</v>
      </c>
    </row>
    <row r="19" spans="1:17" s="188" customFormat="1" ht="18" customHeight="1">
      <c r="A19" s="202" t="s">
        <v>214</v>
      </c>
      <c r="B19" s="201">
        <v>23760</v>
      </c>
      <c r="C19" s="197">
        <v>1755</v>
      </c>
      <c r="D19" s="197">
        <f t="shared" si="12"/>
        <v>25515</v>
      </c>
      <c r="E19" s="200">
        <f t="shared" si="13"/>
        <v>0.020126636497089664</v>
      </c>
      <c r="F19" s="198">
        <v>19894</v>
      </c>
      <c r="G19" s="197">
        <v>1900</v>
      </c>
      <c r="H19" s="197">
        <f t="shared" si="14"/>
        <v>21794</v>
      </c>
      <c r="I19" s="199">
        <f t="shared" si="15"/>
        <v>0.1707350646967054</v>
      </c>
      <c r="J19" s="198">
        <v>70562</v>
      </c>
      <c r="K19" s="197">
        <v>5031</v>
      </c>
      <c r="L19" s="197">
        <f t="shared" si="16"/>
        <v>75593</v>
      </c>
      <c r="M19" s="199">
        <f t="shared" si="17"/>
        <v>0.019792256321933578</v>
      </c>
      <c r="N19" s="198">
        <v>50801</v>
      </c>
      <c r="O19" s="197">
        <v>4689</v>
      </c>
      <c r="P19" s="197">
        <f t="shared" si="18"/>
        <v>55490</v>
      </c>
      <c r="Q19" s="196">
        <f t="shared" si="19"/>
        <v>0.3622814921607498</v>
      </c>
    </row>
    <row r="20" spans="1:17" s="188" customFormat="1" ht="18" customHeight="1">
      <c r="A20" s="202" t="s">
        <v>215</v>
      </c>
      <c r="B20" s="201">
        <v>19244</v>
      </c>
      <c r="C20" s="197">
        <v>364</v>
      </c>
      <c r="D20" s="197">
        <f t="shared" si="12"/>
        <v>19608</v>
      </c>
      <c r="E20" s="200">
        <f t="shared" si="13"/>
        <v>0.015467101251614114</v>
      </c>
      <c r="F20" s="198">
        <v>16796</v>
      </c>
      <c r="G20" s="197">
        <v>746</v>
      </c>
      <c r="H20" s="197">
        <f t="shared" si="14"/>
        <v>17542</v>
      </c>
      <c r="I20" s="199">
        <f t="shared" si="15"/>
        <v>0.1177744840953141</v>
      </c>
      <c r="J20" s="198">
        <v>52411</v>
      </c>
      <c r="K20" s="197">
        <v>954</v>
      </c>
      <c r="L20" s="197">
        <f t="shared" si="16"/>
        <v>53365</v>
      </c>
      <c r="M20" s="199">
        <f t="shared" si="17"/>
        <v>0.01397237520167192</v>
      </c>
      <c r="N20" s="198">
        <v>43275</v>
      </c>
      <c r="O20" s="197">
        <v>2246</v>
      </c>
      <c r="P20" s="197">
        <f t="shared" si="18"/>
        <v>45521</v>
      </c>
      <c r="Q20" s="196">
        <f t="shared" si="19"/>
        <v>0.1723160738999583</v>
      </c>
    </row>
    <row r="21" spans="1:17" s="188" customFormat="1" ht="18" customHeight="1">
      <c r="A21" s="202" t="s">
        <v>219</v>
      </c>
      <c r="B21" s="201">
        <v>18068</v>
      </c>
      <c r="C21" s="197">
        <v>18</v>
      </c>
      <c r="D21" s="197">
        <f t="shared" si="0"/>
        <v>18086</v>
      </c>
      <c r="E21" s="200">
        <f t="shared" si="8"/>
        <v>0.014266523522883153</v>
      </c>
      <c r="F21" s="198">
        <v>15563</v>
      </c>
      <c r="G21" s="197">
        <v>13</v>
      </c>
      <c r="H21" s="197">
        <f t="shared" si="2"/>
        <v>15576</v>
      </c>
      <c r="I21" s="199">
        <f t="shared" si="9"/>
        <v>0.1611453518233179</v>
      </c>
      <c r="J21" s="198">
        <v>50269</v>
      </c>
      <c r="K21" s="197">
        <v>48</v>
      </c>
      <c r="L21" s="197">
        <f t="shared" si="4"/>
        <v>50317</v>
      </c>
      <c r="M21" s="199">
        <f t="shared" si="10"/>
        <v>0.013174327799541384</v>
      </c>
      <c r="N21" s="198">
        <v>43744</v>
      </c>
      <c r="O21" s="197">
        <v>180</v>
      </c>
      <c r="P21" s="197">
        <f t="shared" si="6"/>
        <v>43924</v>
      </c>
      <c r="Q21" s="196">
        <f t="shared" si="11"/>
        <v>0.14554685365631537</v>
      </c>
    </row>
    <row r="22" spans="1:17" s="188" customFormat="1" ht="18" customHeight="1">
      <c r="A22" s="202" t="s">
        <v>217</v>
      </c>
      <c r="B22" s="201">
        <v>17089</v>
      </c>
      <c r="C22" s="197">
        <v>0</v>
      </c>
      <c r="D22" s="197">
        <f>C22+B22</f>
        <v>17089</v>
      </c>
      <c r="E22" s="200">
        <f t="shared" si="8"/>
        <v>0.013480074117137577</v>
      </c>
      <c r="F22" s="198">
        <v>12714</v>
      </c>
      <c r="G22" s="197">
        <v>552</v>
      </c>
      <c r="H22" s="197">
        <f>G22+F22</f>
        <v>13266</v>
      </c>
      <c r="I22" s="199">
        <f t="shared" si="9"/>
        <v>0.28818031056837023</v>
      </c>
      <c r="J22" s="198">
        <v>54580</v>
      </c>
      <c r="K22" s="197">
        <v>381</v>
      </c>
      <c r="L22" s="197">
        <f>K22+J22</f>
        <v>54961</v>
      </c>
      <c r="M22" s="199">
        <f t="shared" si="10"/>
        <v>0.014390250416173343</v>
      </c>
      <c r="N22" s="198">
        <v>37627</v>
      </c>
      <c r="O22" s="197">
        <v>1637</v>
      </c>
      <c r="P22" s="197">
        <f>O22+N22</f>
        <v>39264</v>
      </c>
      <c r="Q22" s="196">
        <f t="shared" si="11"/>
        <v>0.3997809698451509</v>
      </c>
    </row>
    <row r="23" spans="1:17" s="188" customFormat="1" ht="18" customHeight="1">
      <c r="A23" s="202" t="s">
        <v>216</v>
      </c>
      <c r="B23" s="201">
        <v>16935</v>
      </c>
      <c r="C23" s="197">
        <v>18</v>
      </c>
      <c r="D23" s="197">
        <f>C23+B23</f>
        <v>16953</v>
      </c>
      <c r="E23" s="200">
        <f t="shared" si="8"/>
        <v>0.01337279516108803</v>
      </c>
      <c r="F23" s="198">
        <v>14164</v>
      </c>
      <c r="G23" s="197">
        <v>238</v>
      </c>
      <c r="H23" s="197">
        <f>G23+F23</f>
        <v>14402</v>
      </c>
      <c r="I23" s="199">
        <f t="shared" si="9"/>
        <v>0.1771281766421331</v>
      </c>
      <c r="J23" s="198">
        <v>56182</v>
      </c>
      <c r="K23" s="197">
        <v>144</v>
      </c>
      <c r="L23" s="197">
        <f>K23+J23</f>
        <v>56326</v>
      </c>
      <c r="M23" s="199">
        <f t="shared" si="10"/>
        <v>0.014747643691733769</v>
      </c>
      <c r="N23" s="198">
        <v>45026</v>
      </c>
      <c r="O23" s="197">
        <v>1042</v>
      </c>
      <c r="P23" s="197">
        <f>O23+N23</f>
        <v>46068</v>
      </c>
      <c r="Q23" s="196">
        <f t="shared" si="11"/>
        <v>0.2226708344186854</v>
      </c>
    </row>
    <row r="24" spans="1:17" s="188" customFormat="1" ht="18" customHeight="1">
      <c r="A24" s="202" t="s">
        <v>218</v>
      </c>
      <c r="B24" s="201">
        <v>16632</v>
      </c>
      <c r="C24" s="197">
        <v>212</v>
      </c>
      <c r="D24" s="197">
        <f>C24+B24</f>
        <v>16844</v>
      </c>
      <c r="E24" s="200">
        <f t="shared" si="8"/>
        <v>0.01328681423307773</v>
      </c>
      <c r="F24" s="198">
        <v>16605</v>
      </c>
      <c r="G24" s="197">
        <v>113</v>
      </c>
      <c r="H24" s="197">
        <f>G24+F24</f>
        <v>16718</v>
      </c>
      <c r="I24" s="199">
        <f t="shared" si="9"/>
        <v>0.00753678669697333</v>
      </c>
      <c r="J24" s="198">
        <v>54661</v>
      </c>
      <c r="K24" s="197">
        <v>223</v>
      </c>
      <c r="L24" s="197">
        <f>K24+J24</f>
        <v>54884</v>
      </c>
      <c r="M24" s="199">
        <f t="shared" si="10"/>
        <v>0.014370089769859677</v>
      </c>
      <c r="N24" s="198">
        <v>51735</v>
      </c>
      <c r="O24" s="197">
        <v>190</v>
      </c>
      <c r="P24" s="197">
        <f>O24+N24</f>
        <v>51925</v>
      </c>
      <c r="Q24" s="196">
        <f t="shared" si="11"/>
        <v>0.05698603755416465</v>
      </c>
    </row>
    <row r="25" spans="1:17" s="188" customFormat="1" ht="18" customHeight="1">
      <c r="A25" s="202" t="s">
        <v>222</v>
      </c>
      <c r="B25" s="201">
        <v>15005</v>
      </c>
      <c r="C25" s="197">
        <v>4</v>
      </c>
      <c r="D25" s="197">
        <f t="shared" si="0"/>
        <v>15009</v>
      </c>
      <c r="E25" s="200">
        <f t="shared" si="8"/>
        <v>0.01183933714226215</v>
      </c>
      <c r="F25" s="198">
        <v>13736</v>
      </c>
      <c r="G25" s="197">
        <v>12</v>
      </c>
      <c r="H25" s="197">
        <f t="shared" si="2"/>
        <v>13748</v>
      </c>
      <c r="I25" s="199">
        <f t="shared" si="9"/>
        <v>0.09172243235379685</v>
      </c>
      <c r="J25" s="198">
        <v>42134</v>
      </c>
      <c r="K25" s="197">
        <v>255</v>
      </c>
      <c r="L25" s="197">
        <f t="shared" si="4"/>
        <v>42389</v>
      </c>
      <c r="M25" s="199">
        <f t="shared" si="10"/>
        <v>0.011098566708960386</v>
      </c>
      <c r="N25" s="198">
        <v>37248</v>
      </c>
      <c r="O25" s="197">
        <v>356</v>
      </c>
      <c r="P25" s="197">
        <f t="shared" si="6"/>
        <v>37604</v>
      </c>
      <c r="Q25" s="196">
        <f t="shared" si="11"/>
        <v>0.12724710137219453</v>
      </c>
    </row>
    <row r="26" spans="1:17" s="188" customFormat="1" ht="18" customHeight="1">
      <c r="A26" s="202" t="s">
        <v>221</v>
      </c>
      <c r="B26" s="201">
        <v>14952</v>
      </c>
      <c r="C26" s="197">
        <v>31</v>
      </c>
      <c r="D26" s="197">
        <f>C26+B26</f>
        <v>14983</v>
      </c>
      <c r="E26" s="200">
        <f t="shared" si="8"/>
        <v>0.011818827930076208</v>
      </c>
      <c r="F26" s="198">
        <v>13796</v>
      </c>
      <c r="G26" s="197">
        <v>20</v>
      </c>
      <c r="H26" s="197">
        <f>G26+F26</f>
        <v>13816</v>
      </c>
      <c r="I26" s="199">
        <f t="shared" si="9"/>
        <v>0.08446728430804873</v>
      </c>
      <c r="J26" s="198">
        <v>42453</v>
      </c>
      <c r="K26" s="197">
        <v>75</v>
      </c>
      <c r="L26" s="197">
        <f>K26+J26</f>
        <v>42528</v>
      </c>
      <c r="M26" s="199">
        <f t="shared" si="10"/>
        <v>0.011134960602955183</v>
      </c>
      <c r="N26" s="198">
        <v>36138</v>
      </c>
      <c r="O26" s="197">
        <v>535</v>
      </c>
      <c r="P26" s="197">
        <f>O26+N26</f>
        <v>36673</v>
      </c>
      <c r="Q26" s="196">
        <f t="shared" si="11"/>
        <v>0.15965424154009766</v>
      </c>
    </row>
    <row r="27" spans="1:17" s="188" customFormat="1" ht="18" customHeight="1">
      <c r="A27" s="202" t="s">
        <v>220</v>
      </c>
      <c r="B27" s="201">
        <v>14422</v>
      </c>
      <c r="C27" s="197">
        <v>230</v>
      </c>
      <c r="D27" s="197">
        <f>C27+B27</f>
        <v>14652</v>
      </c>
      <c r="E27" s="200">
        <f t="shared" si="8"/>
        <v>0.01155772988263209</v>
      </c>
      <c r="F27" s="198">
        <v>13806</v>
      </c>
      <c r="G27" s="197">
        <v>278</v>
      </c>
      <c r="H27" s="197">
        <f>G27+F27</f>
        <v>14084</v>
      </c>
      <c r="I27" s="199">
        <f t="shared" si="9"/>
        <v>0.04032945186026704</v>
      </c>
      <c r="J27" s="198">
        <v>41187</v>
      </c>
      <c r="K27" s="197">
        <v>605</v>
      </c>
      <c r="L27" s="197">
        <f>K27+J27</f>
        <v>41792</v>
      </c>
      <c r="M27" s="199">
        <f t="shared" si="10"/>
        <v>0.010942256243385606</v>
      </c>
      <c r="N27" s="198">
        <v>37370</v>
      </c>
      <c r="O27" s="197">
        <v>781</v>
      </c>
      <c r="P27" s="197">
        <f>O27+N27</f>
        <v>38151</v>
      </c>
      <c r="Q27" s="196">
        <f t="shared" si="11"/>
        <v>0.09543655474299495</v>
      </c>
    </row>
    <row r="28" spans="1:17" s="188" customFormat="1" ht="18" customHeight="1">
      <c r="A28" s="202" t="s">
        <v>224</v>
      </c>
      <c r="B28" s="201">
        <v>13386</v>
      </c>
      <c r="C28" s="197">
        <v>300</v>
      </c>
      <c r="D28" s="197">
        <f>C28+B28</f>
        <v>13686</v>
      </c>
      <c r="E28" s="200">
        <f t="shared" si="8"/>
        <v>0.010795733768338983</v>
      </c>
      <c r="F28" s="198">
        <v>12707</v>
      </c>
      <c r="G28" s="197">
        <v>119</v>
      </c>
      <c r="H28" s="197">
        <f>G28+F28</f>
        <v>12826</v>
      </c>
      <c r="I28" s="199">
        <f t="shared" si="9"/>
        <v>0.06705130204272569</v>
      </c>
      <c r="J28" s="198">
        <v>40189</v>
      </c>
      <c r="K28" s="197">
        <v>1064</v>
      </c>
      <c r="L28" s="197">
        <f>K28+J28</f>
        <v>41253</v>
      </c>
      <c r="M28" s="199">
        <f t="shared" si="10"/>
        <v>0.010801131719189951</v>
      </c>
      <c r="N28" s="198">
        <v>37578</v>
      </c>
      <c r="O28" s="197">
        <v>1130</v>
      </c>
      <c r="P28" s="197">
        <f>O28+N28</f>
        <v>38708</v>
      </c>
      <c r="Q28" s="196">
        <f t="shared" si="11"/>
        <v>0.06574868244290588</v>
      </c>
    </row>
    <row r="29" spans="1:17" s="188" customFormat="1" ht="18" customHeight="1">
      <c r="A29" s="202" t="s">
        <v>226</v>
      </c>
      <c r="B29" s="201">
        <v>12730</v>
      </c>
      <c r="C29" s="197">
        <v>21</v>
      </c>
      <c r="D29" s="197">
        <f>C29+B29</f>
        <v>12751</v>
      </c>
      <c r="E29" s="200">
        <f t="shared" si="8"/>
        <v>0.010058190945498346</v>
      </c>
      <c r="F29" s="198">
        <v>8882</v>
      </c>
      <c r="G29" s="197">
        <v>120</v>
      </c>
      <c r="H29" s="197">
        <f>G29+F29</f>
        <v>9002</v>
      </c>
      <c r="I29" s="199">
        <f t="shared" si="9"/>
        <v>0.4164630082203955</v>
      </c>
      <c r="J29" s="198">
        <v>36634</v>
      </c>
      <c r="K29" s="197">
        <v>63</v>
      </c>
      <c r="L29" s="197">
        <f>K29+J29</f>
        <v>36697</v>
      </c>
      <c r="M29" s="199">
        <f t="shared" si="10"/>
        <v>0.009608249841202182</v>
      </c>
      <c r="N29" s="198">
        <v>25622</v>
      </c>
      <c r="O29" s="197">
        <v>186</v>
      </c>
      <c r="P29" s="197">
        <f>O29+N29</f>
        <v>25808</v>
      </c>
      <c r="Q29" s="196">
        <f t="shared" si="11"/>
        <v>0.42192343459392445</v>
      </c>
    </row>
    <row r="30" spans="1:17" s="188" customFormat="1" ht="18" customHeight="1">
      <c r="A30" s="202" t="s">
        <v>223</v>
      </c>
      <c r="B30" s="201">
        <v>7355</v>
      </c>
      <c r="C30" s="197">
        <v>4999</v>
      </c>
      <c r="D30" s="197">
        <f>C30+B30</f>
        <v>12354</v>
      </c>
      <c r="E30" s="200">
        <f t="shared" si="8"/>
        <v>0.009745031051736065</v>
      </c>
      <c r="F30" s="198">
        <v>5649</v>
      </c>
      <c r="G30" s="197">
        <v>1881</v>
      </c>
      <c r="H30" s="197">
        <f>G30+F30</f>
        <v>7530</v>
      </c>
      <c r="I30" s="199">
        <f t="shared" si="9"/>
        <v>0.6406374501992032</v>
      </c>
      <c r="J30" s="198">
        <v>25945</v>
      </c>
      <c r="K30" s="197">
        <v>17929</v>
      </c>
      <c r="L30" s="197">
        <f>K30+J30</f>
        <v>43874</v>
      </c>
      <c r="M30" s="199">
        <f t="shared" si="10"/>
        <v>0.01148737917358107</v>
      </c>
      <c r="N30" s="198">
        <v>24143</v>
      </c>
      <c r="O30" s="197">
        <v>10468</v>
      </c>
      <c r="P30" s="197">
        <f>O30+N30</f>
        <v>34611</v>
      </c>
      <c r="Q30" s="196">
        <f t="shared" si="11"/>
        <v>0.26763167779029784</v>
      </c>
    </row>
    <row r="31" spans="1:17" s="188" customFormat="1" ht="18" customHeight="1">
      <c r="A31" s="202" t="s">
        <v>225</v>
      </c>
      <c r="B31" s="201">
        <v>12119</v>
      </c>
      <c r="C31" s="197">
        <v>73</v>
      </c>
      <c r="D31" s="197">
        <f t="shared" si="0"/>
        <v>12192</v>
      </c>
      <c r="E31" s="200">
        <f t="shared" si="8"/>
        <v>0.009617242883500575</v>
      </c>
      <c r="F31" s="198">
        <v>12509</v>
      </c>
      <c r="G31" s="197"/>
      <c r="H31" s="197">
        <f t="shared" si="2"/>
        <v>12509</v>
      </c>
      <c r="I31" s="199">
        <f t="shared" si="9"/>
        <v>-0.0253417539371652</v>
      </c>
      <c r="J31" s="198">
        <v>37157</v>
      </c>
      <c r="K31" s="197">
        <v>997</v>
      </c>
      <c r="L31" s="197">
        <f t="shared" si="4"/>
        <v>38154</v>
      </c>
      <c r="M31" s="199">
        <f t="shared" si="10"/>
        <v>0.009989731161708806</v>
      </c>
      <c r="N31" s="198">
        <v>35956</v>
      </c>
      <c r="O31" s="197">
        <v>723</v>
      </c>
      <c r="P31" s="197">
        <f t="shared" si="6"/>
        <v>36679</v>
      </c>
      <c r="Q31" s="196">
        <f t="shared" si="11"/>
        <v>0.04021374628534047</v>
      </c>
    </row>
    <row r="32" spans="1:17" s="188" customFormat="1" ht="18" customHeight="1">
      <c r="A32" s="202" t="s">
        <v>228</v>
      </c>
      <c r="B32" s="201">
        <v>7660</v>
      </c>
      <c r="C32" s="197">
        <v>3460</v>
      </c>
      <c r="D32" s="197">
        <f t="shared" si="0"/>
        <v>11120</v>
      </c>
      <c r="E32" s="200">
        <f t="shared" si="8"/>
        <v>0.008771632288757087</v>
      </c>
      <c r="F32" s="198">
        <v>5703</v>
      </c>
      <c r="G32" s="197">
        <v>2816</v>
      </c>
      <c r="H32" s="197">
        <f t="shared" si="2"/>
        <v>8519</v>
      </c>
      <c r="I32" s="199">
        <f t="shared" si="9"/>
        <v>0.30531752553116553</v>
      </c>
      <c r="J32" s="198">
        <v>23120</v>
      </c>
      <c r="K32" s="197">
        <v>12071</v>
      </c>
      <c r="L32" s="197">
        <f t="shared" si="4"/>
        <v>35191</v>
      </c>
      <c r="M32" s="199">
        <f t="shared" si="10"/>
        <v>0.009213939018495952</v>
      </c>
      <c r="N32" s="198">
        <v>22203</v>
      </c>
      <c r="O32" s="197">
        <v>8755</v>
      </c>
      <c r="P32" s="197">
        <f t="shared" si="6"/>
        <v>30958</v>
      </c>
      <c r="Q32" s="196">
        <f t="shared" si="11"/>
        <v>0.1367336391239744</v>
      </c>
    </row>
    <row r="33" spans="1:17" s="188" customFormat="1" ht="18" customHeight="1">
      <c r="A33" s="202" t="s">
        <v>227</v>
      </c>
      <c r="B33" s="201">
        <v>10067</v>
      </c>
      <c r="C33" s="197">
        <v>39</v>
      </c>
      <c r="D33" s="197">
        <f t="shared" si="0"/>
        <v>10106</v>
      </c>
      <c r="E33" s="200">
        <f t="shared" si="8"/>
        <v>0.007971773013505316</v>
      </c>
      <c r="F33" s="198">
        <v>9541</v>
      </c>
      <c r="G33" s="197">
        <v>57</v>
      </c>
      <c r="H33" s="197">
        <f t="shared" si="2"/>
        <v>9598</v>
      </c>
      <c r="I33" s="199">
        <f t="shared" si="9"/>
        <v>0.05292769326943114</v>
      </c>
      <c r="J33" s="198">
        <v>30508</v>
      </c>
      <c r="K33" s="197">
        <v>221</v>
      </c>
      <c r="L33" s="197">
        <f t="shared" si="4"/>
        <v>30729</v>
      </c>
      <c r="M33" s="199">
        <f t="shared" si="10"/>
        <v>0.008045668838605385</v>
      </c>
      <c r="N33" s="198">
        <v>28664</v>
      </c>
      <c r="O33" s="197">
        <v>140</v>
      </c>
      <c r="P33" s="197">
        <f t="shared" si="6"/>
        <v>28804</v>
      </c>
      <c r="Q33" s="196">
        <f t="shared" si="11"/>
        <v>0.06683099569504236</v>
      </c>
    </row>
    <row r="34" spans="1:17" s="188" customFormat="1" ht="18" customHeight="1">
      <c r="A34" s="202" t="s">
        <v>231</v>
      </c>
      <c r="B34" s="201">
        <v>9163</v>
      </c>
      <c r="C34" s="197">
        <v>33</v>
      </c>
      <c r="D34" s="197">
        <f t="shared" si="0"/>
        <v>9196</v>
      </c>
      <c r="E34" s="200">
        <f t="shared" si="8"/>
        <v>0.007253950586997317</v>
      </c>
      <c r="F34" s="198">
        <v>8979</v>
      </c>
      <c r="G34" s="197">
        <v>296</v>
      </c>
      <c r="H34" s="197">
        <f t="shared" si="2"/>
        <v>9275</v>
      </c>
      <c r="I34" s="199">
        <f t="shared" si="9"/>
        <v>-0.008517520215633456</v>
      </c>
      <c r="J34" s="198">
        <v>24302</v>
      </c>
      <c r="K34" s="197">
        <v>60</v>
      </c>
      <c r="L34" s="197">
        <f t="shared" si="4"/>
        <v>24362</v>
      </c>
      <c r="M34" s="199">
        <f t="shared" si="10"/>
        <v>0.006378619032383234</v>
      </c>
      <c r="N34" s="198">
        <v>23014</v>
      </c>
      <c r="O34" s="197">
        <v>369</v>
      </c>
      <c r="P34" s="197">
        <f t="shared" si="6"/>
        <v>23383</v>
      </c>
      <c r="Q34" s="196">
        <f t="shared" si="11"/>
        <v>0.041868023777958285</v>
      </c>
    </row>
    <row r="35" spans="1:17" s="188" customFormat="1" ht="18" customHeight="1">
      <c r="A35" s="202" t="s">
        <v>229</v>
      </c>
      <c r="B35" s="201">
        <v>8901</v>
      </c>
      <c r="C35" s="197">
        <v>37</v>
      </c>
      <c r="D35" s="197">
        <f t="shared" si="0"/>
        <v>8938</v>
      </c>
      <c r="E35" s="200">
        <f t="shared" si="1"/>
        <v>0.0070504360968445</v>
      </c>
      <c r="F35" s="198">
        <v>8017</v>
      </c>
      <c r="G35" s="197">
        <v>14</v>
      </c>
      <c r="H35" s="197">
        <f t="shared" si="2"/>
        <v>8031</v>
      </c>
      <c r="I35" s="199">
        <f t="shared" si="3"/>
        <v>0.11293736770016194</v>
      </c>
      <c r="J35" s="198">
        <v>28931</v>
      </c>
      <c r="K35" s="197">
        <v>78</v>
      </c>
      <c r="L35" s="197">
        <f t="shared" si="4"/>
        <v>29009</v>
      </c>
      <c r="M35" s="199">
        <f t="shared" si="5"/>
        <v>0.0075953271287416985</v>
      </c>
      <c r="N35" s="198">
        <v>26235</v>
      </c>
      <c r="O35" s="197">
        <v>157</v>
      </c>
      <c r="P35" s="197">
        <f t="shared" si="6"/>
        <v>26392</v>
      </c>
      <c r="Q35" s="196">
        <f t="shared" si="7"/>
        <v>0.09915883601091235</v>
      </c>
    </row>
    <row r="36" spans="1:17" s="188" customFormat="1" ht="18" customHeight="1">
      <c r="A36" s="202" t="s">
        <v>230</v>
      </c>
      <c r="B36" s="201">
        <v>8685</v>
      </c>
      <c r="C36" s="197">
        <v>4</v>
      </c>
      <c r="D36" s="197">
        <f t="shared" si="0"/>
        <v>8689</v>
      </c>
      <c r="E36" s="200">
        <f t="shared" si="1"/>
        <v>0.006854020949371432</v>
      </c>
      <c r="F36" s="198">
        <v>8098</v>
      </c>
      <c r="G36" s="197">
        <v>9</v>
      </c>
      <c r="H36" s="197">
        <f t="shared" si="2"/>
        <v>8107</v>
      </c>
      <c r="I36" s="199">
        <f t="shared" si="3"/>
        <v>0.07178981127420747</v>
      </c>
      <c r="J36" s="198">
        <v>26272</v>
      </c>
      <c r="K36" s="197">
        <v>12</v>
      </c>
      <c r="L36" s="197">
        <f t="shared" si="4"/>
        <v>26284</v>
      </c>
      <c r="M36" s="199">
        <f t="shared" si="5"/>
        <v>0.006881849710498355</v>
      </c>
      <c r="N36" s="198">
        <v>22654</v>
      </c>
      <c r="O36" s="197">
        <v>110</v>
      </c>
      <c r="P36" s="197">
        <f t="shared" si="6"/>
        <v>22764</v>
      </c>
      <c r="Q36" s="196">
        <f t="shared" si="7"/>
        <v>0.15463011772974866</v>
      </c>
    </row>
    <row r="37" spans="1:17" s="188" customFormat="1" ht="18" customHeight="1">
      <c r="A37" s="202" t="s">
        <v>234</v>
      </c>
      <c r="B37" s="201">
        <v>8525</v>
      </c>
      <c r="C37" s="197">
        <v>149</v>
      </c>
      <c r="D37" s="197">
        <f t="shared" si="0"/>
        <v>8674</v>
      </c>
      <c r="E37" s="200">
        <f t="shared" si="1"/>
        <v>0.00684218871157185</v>
      </c>
      <c r="F37" s="198">
        <v>11079</v>
      </c>
      <c r="G37" s="197">
        <v>100</v>
      </c>
      <c r="H37" s="197">
        <f t="shared" si="2"/>
        <v>11179</v>
      </c>
      <c r="I37" s="199">
        <f t="shared" si="3"/>
        <v>-0.2240808659092942</v>
      </c>
      <c r="J37" s="198">
        <v>22857</v>
      </c>
      <c r="K37" s="197">
        <v>362</v>
      </c>
      <c r="L37" s="197">
        <f t="shared" si="4"/>
        <v>23219</v>
      </c>
      <c r="M37" s="199">
        <f t="shared" si="5"/>
        <v>0.0060793512565842835</v>
      </c>
      <c r="N37" s="198">
        <v>30173</v>
      </c>
      <c r="O37" s="197">
        <v>245</v>
      </c>
      <c r="P37" s="197">
        <f t="shared" si="6"/>
        <v>30418</v>
      </c>
      <c r="Q37" s="196">
        <f t="shared" si="7"/>
        <v>-0.23666907751988953</v>
      </c>
    </row>
    <row r="38" spans="1:17" s="188" customFormat="1" ht="18" customHeight="1">
      <c r="A38" s="202" t="s">
        <v>232</v>
      </c>
      <c r="B38" s="201">
        <v>8019</v>
      </c>
      <c r="C38" s="197">
        <v>9</v>
      </c>
      <c r="D38" s="197">
        <f t="shared" si="0"/>
        <v>8028</v>
      </c>
      <c r="E38" s="200">
        <f t="shared" si="1"/>
        <v>0.006332613670336501</v>
      </c>
      <c r="F38" s="198">
        <v>5972</v>
      </c>
      <c r="G38" s="197">
        <v>68</v>
      </c>
      <c r="H38" s="197">
        <f t="shared" si="2"/>
        <v>6040</v>
      </c>
      <c r="I38" s="199">
        <f t="shared" si="3"/>
        <v>0.3291390728476822</v>
      </c>
      <c r="J38" s="198">
        <v>24078</v>
      </c>
      <c r="K38" s="197">
        <v>55</v>
      </c>
      <c r="L38" s="197">
        <f t="shared" si="4"/>
        <v>24133</v>
      </c>
      <c r="M38" s="199">
        <f t="shared" si="5"/>
        <v>0.006318660746593243</v>
      </c>
      <c r="N38" s="198">
        <v>19420</v>
      </c>
      <c r="O38" s="197">
        <v>119</v>
      </c>
      <c r="P38" s="197">
        <f t="shared" si="6"/>
        <v>19539</v>
      </c>
      <c r="Q38" s="196">
        <f t="shared" si="7"/>
        <v>0.2351195045805825</v>
      </c>
    </row>
    <row r="39" spans="1:17" s="188" customFormat="1" ht="18" customHeight="1">
      <c r="A39" s="202" t="s">
        <v>233</v>
      </c>
      <c r="B39" s="201">
        <v>7358</v>
      </c>
      <c r="C39" s="197">
        <v>0</v>
      </c>
      <c r="D39" s="197">
        <f t="shared" si="0"/>
        <v>7358</v>
      </c>
      <c r="E39" s="200">
        <f t="shared" si="1"/>
        <v>0.00580410704862182</v>
      </c>
      <c r="F39" s="198">
        <v>4974</v>
      </c>
      <c r="G39" s="197">
        <v>165</v>
      </c>
      <c r="H39" s="197">
        <f t="shared" si="2"/>
        <v>5139</v>
      </c>
      <c r="I39" s="199">
        <f t="shared" si="3"/>
        <v>0.4317960692741778</v>
      </c>
      <c r="J39" s="198">
        <v>23138</v>
      </c>
      <c r="K39" s="197">
        <v>34</v>
      </c>
      <c r="L39" s="197">
        <f t="shared" si="4"/>
        <v>23172</v>
      </c>
      <c r="M39" s="199">
        <f t="shared" si="5"/>
        <v>0.006067045407535683</v>
      </c>
      <c r="N39" s="198">
        <v>17312</v>
      </c>
      <c r="O39" s="197">
        <v>1183</v>
      </c>
      <c r="P39" s="197">
        <f t="shared" si="6"/>
        <v>18495</v>
      </c>
      <c r="Q39" s="196">
        <f t="shared" si="7"/>
        <v>0.25287915652879156</v>
      </c>
    </row>
    <row r="40" spans="1:17" s="188" customFormat="1" ht="18" customHeight="1">
      <c r="A40" s="202" t="s">
        <v>235</v>
      </c>
      <c r="B40" s="201">
        <v>6445</v>
      </c>
      <c r="C40" s="197">
        <v>77</v>
      </c>
      <c r="D40" s="197">
        <f t="shared" si="0"/>
        <v>6522</v>
      </c>
      <c r="E40" s="200">
        <f t="shared" si="1"/>
        <v>0.005144656995258428</v>
      </c>
      <c r="F40" s="198">
        <v>5997</v>
      </c>
      <c r="G40" s="197">
        <v>99</v>
      </c>
      <c r="H40" s="197">
        <f t="shared" si="2"/>
        <v>6096</v>
      </c>
      <c r="I40" s="199">
        <f t="shared" si="3"/>
        <v>0.06988188976377963</v>
      </c>
      <c r="J40" s="198">
        <v>18119</v>
      </c>
      <c r="K40" s="197">
        <v>307</v>
      </c>
      <c r="L40" s="197">
        <f t="shared" si="4"/>
        <v>18426</v>
      </c>
      <c r="M40" s="199">
        <f t="shared" si="5"/>
        <v>0.004824416480202507</v>
      </c>
      <c r="N40" s="198">
        <v>17401</v>
      </c>
      <c r="O40" s="197">
        <v>902</v>
      </c>
      <c r="P40" s="197">
        <f t="shared" si="6"/>
        <v>18303</v>
      </c>
      <c r="Q40" s="196">
        <f t="shared" si="7"/>
        <v>0.0067202098016718725</v>
      </c>
    </row>
    <row r="41" spans="1:17" s="188" customFormat="1" ht="18" customHeight="1">
      <c r="A41" s="202" t="s">
        <v>236</v>
      </c>
      <c r="B41" s="201">
        <v>6139</v>
      </c>
      <c r="C41" s="197">
        <v>97</v>
      </c>
      <c r="D41" s="197">
        <f t="shared" si="0"/>
        <v>6236</v>
      </c>
      <c r="E41" s="200">
        <f t="shared" si="1"/>
        <v>0.004919055661213057</v>
      </c>
      <c r="F41" s="198">
        <v>6475</v>
      </c>
      <c r="G41" s="197">
        <v>57</v>
      </c>
      <c r="H41" s="197">
        <f t="shared" si="2"/>
        <v>6532</v>
      </c>
      <c r="I41" s="199">
        <f t="shared" si="3"/>
        <v>-0.04531537048377221</v>
      </c>
      <c r="J41" s="198">
        <v>17472</v>
      </c>
      <c r="K41" s="197">
        <v>133</v>
      </c>
      <c r="L41" s="197">
        <f t="shared" si="4"/>
        <v>17605</v>
      </c>
      <c r="M41" s="199">
        <f t="shared" si="5"/>
        <v>0.0046094568617152465</v>
      </c>
      <c r="N41" s="198">
        <v>16468</v>
      </c>
      <c r="O41" s="197">
        <v>399</v>
      </c>
      <c r="P41" s="197">
        <f t="shared" si="6"/>
        <v>16867</v>
      </c>
      <c r="Q41" s="196">
        <f t="shared" si="7"/>
        <v>0.04375407600640302</v>
      </c>
    </row>
    <row r="42" spans="1:17" s="188" customFormat="1" ht="18" customHeight="1">
      <c r="A42" s="202" t="s">
        <v>237</v>
      </c>
      <c r="B42" s="201">
        <v>5721</v>
      </c>
      <c r="C42" s="197">
        <v>6</v>
      </c>
      <c r="D42" s="197">
        <f t="shared" si="0"/>
        <v>5727</v>
      </c>
      <c r="E42" s="200">
        <f t="shared" si="1"/>
        <v>0.004517548391880561</v>
      </c>
      <c r="F42" s="198">
        <v>3312</v>
      </c>
      <c r="G42" s="197"/>
      <c r="H42" s="197">
        <f t="shared" si="2"/>
        <v>3312</v>
      </c>
      <c r="I42" s="199">
        <f t="shared" si="3"/>
        <v>0.7291666666666667</v>
      </c>
      <c r="J42" s="198">
        <v>16287</v>
      </c>
      <c r="K42" s="197">
        <v>20</v>
      </c>
      <c r="L42" s="197">
        <f t="shared" si="4"/>
        <v>16307</v>
      </c>
      <c r="M42" s="199">
        <f t="shared" si="5"/>
        <v>0.004269605966713464</v>
      </c>
      <c r="N42" s="198">
        <v>9646</v>
      </c>
      <c r="O42" s="197">
        <v>32</v>
      </c>
      <c r="P42" s="197">
        <f t="shared" si="6"/>
        <v>9678</v>
      </c>
      <c r="Q42" s="196">
        <f t="shared" si="7"/>
        <v>0.6849555693325067</v>
      </c>
    </row>
    <row r="43" spans="1:17" s="188" customFormat="1" ht="18" customHeight="1">
      <c r="A43" s="202" t="s">
        <v>238</v>
      </c>
      <c r="B43" s="201">
        <v>5275</v>
      </c>
      <c r="C43" s="197">
        <v>22</v>
      </c>
      <c r="D43" s="197">
        <f t="shared" si="0"/>
        <v>5297</v>
      </c>
      <c r="E43" s="200">
        <f t="shared" si="1"/>
        <v>0.004178357574959199</v>
      </c>
      <c r="F43" s="198">
        <v>5168</v>
      </c>
      <c r="G43" s="197">
        <v>21</v>
      </c>
      <c r="H43" s="197">
        <f t="shared" si="2"/>
        <v>5189</v>
      </c>
      <c r="I43" s="199">
        <f t="shared" si="3"/>
        <v>0.020813258816727798</v>
      </c>
      <c r="J43" s="198">
        <v>15456</v>
      </c>
      <c r="K43" s="197">
        <v>92</v>
      </c>
      <c r="L43" s="197">
        <f t="shared" si="4"/>
        <v>15548</v>
      </c>
      <c r="M43" s="199">
        <f t="shared" si="5"/>
        <v>0.004070879595907337</v>
      </c>
      <c r="N43" s="198">
        <v>14315</v>
      </c>
      <c r="O43" s="197">
        <v>103</v>
      </c>
      <c r="P43" s="197">
        <f t="shared" si="6"/>
        <v>14418</v>
      </c>
      <c r="Q43" s="196">
        <f t="shared" si="7"/>
        <v>0.07837425440421697</v>
      </c>
    </row>
    <row r="44" spans="1:17" s="188" customFormat="1" ht="18" customHeight="1">
      <c r="A44" s="202" t="s">
        <v>239</v>
      </c>
      <c r="B44" s="201">
        <v>5208</v>
      </c>
      <c r="C44" s="197">
        <v>31</v>
      </c>
      <c r="D44" s="197">
        <f t="shared" si="0"/>
        <v>5239</v>
      </c>
      <c r="E44" s="200">
        <f t="shared" si="1"/>
        <v>0.00413260625546748</v>
      </c>
      <c r="F44" s="198">
        <v>3783</v>
      </c>
      <c r="G44" s="197">
        <v>60</v>
      </c>
      <c r="H44" s="197">
        <f t="shared" si="2"/>
        <v>3843</v>
      </c>
      <c r="I44" s="199">
        <f t="shared" si="3"/>
        <v>0.3632578714545929</v>
      </c>
      <c r="J44" s="198">
        <v>14862</v>
      </c>
      <c r="K44" s="197">
        <v>76</v>
      </c>
      <c r="L44" s="197">
        <f t="shared" si="4"/>
        <v>14938</v>
      </c>
      <c r="M44" s="199">
        <f t="shared" si="5"/>
        <v>0.003911165384851029</v>
      </c>
      <c r="N44" s="198">
        <v>12068</v>
      </c>
      <c r="O44" s="197">
        <v>239</v>
      </c>
      <c r="P44" s="197">
        <f t="shared" si="6"/>
        <v>12307</v>
      </c>
      <c r="Q44" s="196">
        <f t="shared" si="7"/>
        <v>0.21378077516860317</v>
      </c>
    </row>
    <row r="45" spans="1:17" s="188" customFormat="1" ht="18" customHeight="1">
      <c r="A45" s="471" t="s">
        <v>242</v>
      </c>
      <c r="B45" s="472">
        <v>1613</v>
      </c>
      <c r="C45" s="473">
        <v>3528</v>
      </c>
      <c r="D45" s="473">
        <f t="shared" si="0"/>
        <v>5141</v>
      </c>
      <c r="E45" s="474">
        <f t="shared" si="1"/>
        <v>0.004055302301843542</v>
      </c>
      <c r="F45" s="475">
        <v>1614</v>
      </c>
      <c r="G45" s="473">
        <v>3106</v>
      </c>
      <c r="H45" s="473">
        <f t="shared" si="2"/>
        <v>4720</v>
      </c>
      <c r="I45" s="476">
        <f t="shared" si="3"/>
        <v>0.08919491525423728</v>
      </c>
      <c r="J45" s="475">
        <v>5090</v>
      </c>
      <c r="K45" s="473">
        <v>10547</v>
      </c>
      <c r="L45" s="473">
        <f t="shared" si="4"/>
        <v>15637</v>
      </c>
      <c r="M45" s="476">
        <f t="shared" si="5"/>
        <v>0.0040941821611270275</v>
      </c>
      <c r="N45" s="475">
        <v>5525</v>
      </c>
      <c r="O45" s="473">
        <v>10097</v>
      </c>
      <c r="P45" s="473">
        <f t="shared" si="6"/>
        <v>15622</v>
      </c>
      <c r="Q45" s="477">
        <f t="shared" si="7"/>
        <v>0.000960184355396132</v>
      </c>
    </row>
    <row r="46" spans="1:17" s="188" customFormat="1" ht="18" customHeight="1">
      <c r="A46" s="202" t="s">
        <v>241</v>
      </c>
      <c r="B46" s="201">
        <v>5120</v>
      </c>
      <c r="C46" s="197">
        <v>3</v>
      </c>
      <c r="D46" s="197">
        <f t="shared" si="0"/>
        <v>5123</v>
      </c>
      <c r="E46" s="200">
        <f t="shared" si="1"/>
        <v>0.0040411036164840425</v>
      </c>
      <c r="F46" s="198">
        <v>6044</v>
      </c>
      <c r="G46" s="197">
        <v>2</v>
      </c>
      <c r="H46" s="197">
        <f t="shared" si="2"/>
        <v>6046</v>
      </c>
      <c r="I46" s="199">
        <f t="shared" si="3"/>
        <v>-0.15266291763149187</v>
      </c>
      <c r="J46" s="198">
        <v>14294</v>
      </c>
      <c r="K46" s="197">
        <v>11</v>
      </c>
      <c r="L46" s="197">
        <f t="shared" si="4"/>
        <v>14305</v>
      </c>
      <c r="M46" s="199">
        <f t="shared" si="5"/>
        <v>0.003745429162558171</v>
      </c>
      <c r="N46" s="198">
        <v>15675</v>
      </c>
      <c r="O46" s="197">
        <v>107</v>
      </c>
      <c r="P46" s="197">
        <f t="shared" si="6"/>
        <v>15782</v>
      </c>
      <c r="Q46" s="196">
        <f t="shared" si="7"/>
        <v>-0.09358763147890004</v>
      </c>
    </row>
    <row r="47" spans="1:17" s="188" customFormat="1" ht="18" customHeight="1">
      <c r="A47" s="202" t="s">
        <v>243</v>
      </c>
      <c r="B47" s="201">
        <v>4997</v>
      </c>
      <c r="C47" s="197">
        <v>112</v>
      </c>
      <c r="D47" s="197">
        <f t="shared" si="0"/>
        <v>5109</v>
      </c>
      <c r="E47" s="200">
        <f t="shared" si="1"/>
        <v>0.0040300601945377655</v>
      </c>
      <c r="F47" s="198">
        <v>5267</v>
      </c>
      <c r="G47" s="197">
        <v>74</v>
      </c>
      <c r="H47" s="197">
        <f t="shared" si="2"/>
        <v>5341</v>
      </c>
      <c r="I47" s="199">
        <f t="shared" si="3"/>
        <v>-0.04343755850964237</v>
      </c>
      <c r="J47" s="198">
        <v>13796</v>
      </c>
      <c r="K47" s="197">
        <v>400</v>
      </c>
      <c r="L47" s="197">
        <f t="shared" si="4"/>
        <v>14196</v>
      </c>
      <c r="M47" s="199">
        <f t="shared" si="5"/>
        <v>0.003716890065828438</v>
      </c>
      <c r="N47" s="198">
        <v>13218</v>
      </c>
      <c r="O47" s="197">
        <v>226</v>
      </c>
      <c r="P47" s="197">
        <f t="shared" si="6"/>
        <v>13444</v>
      </c>
      <c r="Q47" s="196">
        <f t="shared" si="7"/>
        <v>0.05593573341267488</v>
      </c>
    </row>
    <row r="48" spans="1:17" s="188" customFormat="1" ht="18" customHeight="1">
      <c r="A48" s="202" t="s">
        <v>244</v>
      </c>
      <c r="B48" s="201">
        <v>4970</v>
      </c>
      <c r="C48" s="197">
        <v>18</v>
      </c>
      <c r="D48" s="197">
        <f t="shared" si="0"/>
        <v>4988</v>
      </c>
      <c r="E48" s="200">
        <f t="shared" si="1"/>
        <v>0.003934613476287801</v>
      </c>
      <c r="F48" s="198">
        <v>4928</v>
      </c>
      <c r="G48" s="197">
        <v>69</v>
      </c>
      <c r="H48" s="197">
        <f t="shared" si="2"/>
        <v>4997</v>
      </c>
      <c r="I48" s="199">
        <f t="shared" si="3"/>
        <v>-0.0018010806483890196</v>
      </c>
      <c r="J48" s="198">
        <v>14816</v>
      </c>
      <c r="K48" s="197">
        <v>48</v>
      </c>
      <c r="L48" s="197">
        <f t="shared" si="4"/>
        <v>14864</v>
      </c>
      <c r="M48" s="199">
        <f t="shared" si="5"/>
        <v>0.0038917902182638697</v>
      </c>
      <c r="N48" s="198">
        <v>14062</v>
      </c>
      <c r="O48" s="197">
        <v>160</v>
      </c>
      <c r="P48" s="197">
        <f t="shared" si="6"/>
        <v>14222</v>
      </c>
      <c r="Q48" s="196">
        <f t="shared" si="7"/>
        <v>0.04514133033328638</v>
      </c>
    </row>
    <row r="49" spans="1:17" s="188" customFormat="1" ht="18" customHeight="1">
      <c r="A49" s="202" t="s">
        <v>240</v>
      </c>
      <c r="B49" s="201">
        <v>4733</v>
      </c>
      <c r="C49" s="197">
        <v>10</v>
      </c>
      <c r="D49" s="197">
        <f t="shared" si="0"/>
        <v>4743</v>
      </c>
      <c r="E49" s="200">
        <f t="shared" si="1"/>
        <v>0.0037413535922279553</v>
      </c>
      <c r="F49" s="198">
        <v>5456</v>
      </c>
      <c r="G49" s="197">
        <v>16</v>
      </c>
      <c r="H49" s="197">
        <f t="shared" si="2"/>
        <v>5472</v>
      </c>
      <c r="I49" s="199">
        <f t="shared" si="3"/>
        <v>-0.13322368421052633</v>
      </c>
      <c r="J49" s="198">
        <v>14951</v>
      </c>
      <c r="K49" s="197">
        <v>49</v>
      </c>
      <c r="L49" s="197">
        <f t="shared" si="4"/>
        <v>15000</v>
      </c>
      <c r="M49" s="199">
        <f t="shared" si="5"/>
        <v>0.0039273986325321615</v>
      </c>
      <c r="N49" s="198">
        <v>16984</v>
      </c>
      <c r="O49" s="197">
        <v>92</v>
      </c>
      <c r="P49" s="197">
        <f t="shared" si="6"/>
        <v>17076</v>
      </c>
      <c r="Q49" s="196">
        <f t="shared" si="7"/>
        <v>-0.12157413914265636</v>
      </c>
    </row>
    <row r="50" spans="1:17" s="188" customFormat="1" ht="18" customHeight="1">
      <c r="A50" s="202" t="s">
        <v>247</v>
      </c>
      <c r="B50" s="201">
        <v>1172</v>
      </c>
      <c r="C50" s="197">
        <v>3131</v>
      </c>
      <c r="D50" s="197">
        <f t="shared" si="0"/>
        <v>4303</v>
      </c>
      <c r="E50" s="200">
        <f t="shared" si="1"/>
        <v>0.003394274616773538</v>
      </c>
      <c r="F50" s="198">
        <v>1082</v>
      </c>
      <c r="G50" s="197">
        <v>1583</v>
      </c>
      <c r="H50" s="197">
        <f t="shared" si="2"/>
        <v>2665</v>
      </c>
      <c r="I50" s="199">
        <f t="shared" si="3"/>
        <v>0.6146341463414635</v>
      </c>
      <c r="J50" s="198">
        <v>3239</v>
      </c>
      <c r="K50" s="197">
        <v>8359</v>
      </c>
      <c r="L50" s="197">
        <f t="shared" si="4"/>
        <v>11598</v>
      </c>
      <c r="M50" s="199">
        <f t="shared" si="5"/>
        <v>0.0030366646226738674</v>
      </c>
      <c r="N50" s="198">
        <v>3660</v>
      </c>
      <c r="O50" s="197">
        <v>6263</v>
      </c>
      <c r="P50" s="197">
        <f t="shared" si="6"/>
        <v>9923</v>
      </c>
      <c r="Q50" s="196">
        <f t="shared" si="7"/>
        <v>0.1687997581376599</v>
      </c>
    </row>
    <row r="51" spans="1:17" s="188" customFormat="1" ht="18" customHeight="1">
      <c r="A51" s="202" t="s">
        <v>454</v>
      </c>
      <c r="B51" s="201">
        <v>3630</v>
      </c>
      <c r="C51" s="197">
        <v>7</v>
      </c>
      <c r="D51" s="197">
        <f t="shared" si="0"/>
        <v>3637</v>
      </c>
      <c r="E51" s="200">
        <f t="shared" si="1"/>
        <v>0.0028689232584720795</v>
      </c>
      <c r="F51" s="198">
        <v>3348</v>
      </c>
      <c r="G51" s="197">
        <v>20</v>
      </c>
      <c r="H51" s="197">
        <f t="shared" si="2"/>
        <v>3368</v>
      </c>
      <c r="I51" s="199">
        <f t="shared" si="3"/>
        <v>0.0798693586698338</v>
      </c>
      <c r="J51" s="198">
        <v>12532</v>
      </c>
      <c r="K51" s="197">
        <v>55</v>
      </c>
      <c r="L51" s="197">
        <f t="shared" si="4"/>
        <v>12587</v>
      </c>
      <c r="M51" s="199">
        <f t="shared" si="5"/>
        <v>0.0032956111058454877</v>
      </c>
      <c r="N51" s="198">
        <v>11981</v>
      </c>
      <c r="O51" s="197">
        <v>103</v>
      </c>
      <c r="P51" s="197">
        <f t="shared" si="6"/>
        <v>12084</v>
      </c>
      <c r="Q51" s="196">
        <f t="shared" si="7"/>
        <v>0.04162528963919243</v>
      </c>
    </row>
    <row r="52" spans="1:17" s="188" customFormat="1" ht="18" customHeight="1">
      <c r="A52" s="202" t="s">
        <v>455</v>
      </c>
      <c r="B52" s="201">
        <v>3550</v>
      </c>
      <c r="C52" s="197">
        <v>2</v>
      </c>
      <c r="D52" s="197">
        <f t="shared" si="0"/>
        <v>3552</v>
      </c>
      <c r="E52" s="200">
        <f t="shared" si="1"/>
        <v>0.0028018739109411123</v>
      </c>
      <c r="F52" s="198">
        <v>4232</v>
      </c>
      <c r="G52" s="197">
        <v>2</v>
      </c>
      <c r="H52" s="197">
        <f t="shared" si="2"/>
        <v>4234</v>
      </c>
      <c r="I52" s="199">
        <f t="shared" si="3"/>
        <v>-0.16107699574870105</v>
      </c>
      <c r="J52" s="198">
        <v>9329</v>
      </c>
      <c r="K52" s="197">
        <v>64</v>
      </c>
      <c r="L52" s="197">
        <f t="shared" si="4"/>
        <v>9393</v>
      </c>
      <c r="M52" s="199">
        <f t="shared" si="5"/>
        <v>0.0024593370236916396</v>
      </c>
      <c r="N52" s="198">
        <v>10441</v>
      </c>
      <c r="O52" s="197">
        <v>38</v>
      </c>
      <c r="P52" s="197">
        <f t="shared" si="6"/>
        <v>10479</v>
      </c>
      <c r="Q52" s="196">
        <f t="shared" si="7"/>
        <v>-0.10363584311480101</v>
      </c>
    </row>
    <row r="53" spans="1:17" s="188" customFormat="1" ht="18" customHeight="1">
      <c r="A53" s="202" t="s">
        <v>456</v>
      </c>
      <c r="B53" s="201">
        <v>2518</v>
      </c>
      <c r="C53" s="197">
        <v>598</v>
      </c>
      <c r="D53" s="197">
        <f t="shared" si="0"/>
        <v>3116</v>
      </c>
      <c r="E53" s="200">
        <f t="shared" si="1"/>
        <v>0.0024579501988999173</v>
      </c>
      <c r="F53" s="198">
        <v>2659</v>
      </c>
      <c r="G53" s="197">
        <v>573</v>
      </c>
      <c r="H53" s="197">
        <f t="shared" si="2"/>
        <v>3232</v>
      </c>
      <c r="I53" s="199">
        <f t="shared" si="3"/>
        <v>-0.03589108910891092</v>
      </c>
      <c r="J53" s="198">
        <v>7222</v>
      </c>
      <c r="K53" s="197">
        <v>1754</v>
      </c>
      <c r="L53" s="197">
        <f t="shared" si="4"/>
        <v>8976</v>
      </c>
      <c r="M53" s="199">
        <f t="shared" si="5"/>
        <v>0.0023501553417072454</v>
      </c>
      <c r="N53" s="198">
        <v>7006</v>
      </c>
      <c r="O53" s="197">
        <v>1442</v>
      </c>
      <c r="P53" s="197">
        <f t="shared" si="6"/>
        <v>8448</v>
      </c>
      <c r="Q53" s="196">
        <f t="shared" si="7"/>
        <v>0.0625</v>
      </c>
    </row>
    <row r="54" spans="1:17" s="188" customFormat="1" ht="18" customHeight="1">
      <c r="A54" s="202" t="s">
        <v>246</v>
      </c>
      <c r="B54" s="201">
        <v>3075</v>
      </c>
      <c r="C54" s="197">
        <v>8</v>
      </c>
      <c r="D54" s="197">
        <f t="shared" si="0"/>
        <v>3083</v>
      </c>
      <c r="E54" s="200">
        <f t="shared" si="1"/>
        <v>0.0024319192757408362</v>
      </c>
      <c r="F54" s="198">
        <v>2453</v>
      </c>
      <c r="G54" s="197">
        <v>44</v>
      </c>
      <c r="H54" s="197">
        <f t="shared" si="2"/>
        <v>2497</v>
      </c>
      <c r="I54" s="199">
        <f t="shared" si="3"/>
        <v>0.23468161794152986</v>
      </c>
      <c r="J54" s="198">
        <v>9234</v>
      </c>
      <c r="K54" s="197">
        <v>86</v>
      </c>
      <c r="L54" s="197">
        <f t="shared" si="4"/>
        <v>9320</v>
      </c>
      <c r="M54" s="199">
        <f t="shared" si="5"/>
        <v>0.002440223683679983</v>
      </c>
      <c r="N54" s="198">
        <v>8002</v>
      </c>
      <c r="O54" s="197">
        <v>70</v>
      </c>
      <c r="P54" s="197">
        <f t="shared" si="6"/>
        <v>8072</v>
      </c>
      <c r="Q54" s="196">
        <f t="shared" si="7"/>
        <v>0.15460852329038643</v>
      </c>
    </row>
    <row r="55" spans="1:17" s="188" customFormat="1" ht="18" customHeight="1">
      <c r="A55" s="202" t="s">
        <v>457</v>
      </c>
      <c r="B55" s="201">
        <v>2949</v>
      </c>
      <c r="C55" s="197">
        <v>4</v>
      </c>
      <c r="D55" s="197">
        <f t="shared" si="0"/>
        <v>2953</v>
      </c>
      <c r="E55" s="200">
        <f t="shared" si="1"/>
        <v>0.002329373214811122</v>
      </c>
      <c r="F55" s="198">
        <v>4634</v>
      </c>
      <c r="G55" s="197">
        <v>10</v>
      </c>
      <c r="H55" s="197">
        <f t="shared" si="2"/>
        <v>4644</v>
      </c>
      <c r="I55" s="199">
        <f t="shared" si="3"/>
        <v>-0.3641257536606374</v>
      </c>
      <c r="J55" s="198">
        <v>9105</v>
      </c>
      <c r="K55" s="197">
        <v>65</v>
      </c>
      <c r="L55" s="197">
        <f t="shared" si="4"/>
        <v>9170</v>
      </c>
      <c r="M55" s="199">
        <f t="shared" si="5"/>
        <v>0.0024009496973546613</v>
      </c>
      <c r="N55" s="198">
        <v>14184</v>
      </c>
      <c r="O55" s="197">
        <v>23</v>
      </c>
      <c r="P55" s="197">
        <f t="shared" si="6"/>
        <v>14207</v>
      </c>
      <c r="Q55" s="196">
        <f t="shared" si="7"/>
        <v>-0.35454353487717327</v>
      </c>
    </row>
    <row r="56" spans="1:17" s="188" customFormat="1" ht="18" customHeight="1">
      <c r="A56" s="202" t="s">
        <v>248</v>
      </c>
      <c r="B56" s="201">
        <v>1229</v>
      </c>
      <c r="C56" s="197">
        <v>1635</v>
      </c>
      <c r="D56" s="197">
        <f t="shared" si="0"/>
        <v>2864</v>
      </c>
      <c r="E56" s="200">
        <f t="shared" si="1"/>
        <v>0.0022591686038669332</v>
      </c>
      <c r="F56" s="198">
        <v>1306</v>
      </c>
      <c r="G56" s="197">
        <v>1506</v>
      </c>
      <c r="H56" s="197">
        <f t="shared" si="2"/>
        <v>2812</v>
      </c>
      <c r="I56" s="199">
        <f t="shared" si="3"/>
        <v>0.01849217638691325</v>
      </c>
      <c r="J56" s="198">
        <v>4066</v>
      </c>
      <c r="K56" s="197">
        <v>4973</v>
      </c>
      <c r="L56" s="197">
        <f t="shared" si="4"/>
        <v>9039</v>
      </c>
      <c r="M56" s="199">
        <f t="shared" si="5"/>
        <v>0.0023666504159638806</v>
      </c>
      <c r="N56" s="198">
        <v>4625</v>
      </c>
      <c r="O56" s="197">
        <v>4784</v>
      </c>
      <c r="P56" s="197">
        <f t="shared" si="6"/>
        <v>9409</v>
      </c>
      <c r="Q56" s="196">
        <f t="shared" si="7"/>
        <v>-0.03932405144011053</v>
      </c>
    </row>
    <row r="57" spans="1:17" s="188" customFormat="1" ht="18" customHeight="1" thickBot="1">
      <c r="A57" s="195" t="s">
        <v>245</v>
      </c>
      <c r="B57" s="194">
        <v>124228</v>
      </c>
      <c r="C57" s="190">
        <v>32831</v>
      </c>
      <c r="D57" s="190">
        <f t="shared" si="0"/>
        <v>157059</v>
      </c>
      <c r="E57" s="193">
        <f t="shared" si="1"/>
        <v>0.12389062910430748</v>
      </c>
      <c r="F57" s="191">
        <v>107964</v>
      </c>
      <c r="G57" s="190">
        <v>37579</v>
      </c>
      <c r="H57" s="190">
        <f t="shared" si="2"/>
        <v>145543</v>
      </c>
      <c r="I57" s="192">
        <f t="shared" si="3"/>
        <v>0.07912438248490128</v>
      </c>
      <c r="J57" s="191">
        <v>377886</v>
      </c>
      <c r="K57" s="190">
        <v>98781</v>
      </c>
      <c r="L57" s="190">
        <f t="shared" si="4"/>
        <v>476667</v>
      </c>
      <c r="M57" s="192">
        <f t="shared" si="5"/>
        <v>0.12480408826488051</v>
      </c>
      <c r="N57" s="191">
        <v>327070</v>
      </c>
      <c r="O57" s="190">
        <v>113276</v>
      </c>
      <c r="P57" s="190">
        <f t="shared" si="6"/>
        <v>440346</v>
      </c>
      <c r="Q57" s="189">
        <f t="shared" si="7"/>
        <v>0.08248286574648112</v>
      </c>
    </row>
    <row r="58" ht="15" thickTop="1">
      <c r="A58" s="122" t="s">
        <v>49</v>
      </c>
    </row>
    <row r="59" ht="14.25" customHeight="1">
      <c r="A59" s="95" t="s">
        <v>48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58:Q65536 I58:I65536 I3 Q3">
    <cfRule type="cellIs" priority="2" dxfId="80" operator="lessThan" stopIfTrue="1">
      <formula>0</formula>
    </cfRule>
  </conditionalFormatting>
  <conditionalFormatting sqref="Q8:Q57 I8:I57">
    <cfRule type="cellIs" priority="3" dxfId="80" operator="lessThan" stopIfTrue="1">
      <formula>0</formula>
    </cfRule>
    <cfRule type="cellIs" priority="4" dxfId="82" operator="greaterThanOrEqual" stopIfTrue="1">
      <formula>0</formula>
    </cfRule>
  </conditionalFormatting>
  <conditionalFormatting sqref="I5 Q5">
    <cfRule type="cellIs" priority="1" dxfId="80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Marzo 2012</dc:title>
  <dc:subject/>
  <dc:creator>Juan Carlos Torres Camargo</dc:creator>
  <cp:keywords/>
  <dc:description/>
  <cp:lastModifiedBy>SKY</cp:lastModifiedBy>
  <cp:lastPrinted>2012-04-16T14:34:54Z</cp:lastPrinted>
  <dcterms:created xsi:type="dcterms:W3CDTF">2011-06-09T20:44:59Z</dcterms:created>
  <dcterms:modified xsi:type="dcterms:W3CDTF">2012-06-12T15:45:54Z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AEVVZYF6TF2M-634-422</vt:lpwstr>
  </property>
  <property fmtid="{D5CDD505-2E9C-101B-9397-08002B2CF9AE}" pid="3" name="_dlc_DocIdItemGuid">
    <vt:lpwstr>b4b4bec8-5207-4eec-bbec-ce33c2cb9369</vt:lpwstr>
  </property>
  <property fmtid="{D5CDD505-2E9C-101B-9397-08002B2CF9AE}" pid="4" name="_dlc_DocIdUrl">
    <vt:lpwstr>http://www.aerocivil.gov.co/AAeronautica/Estadisticas/TAereo/EOperacionales/BolPubAnte/_layouts/DocIdRedir.aspx?ID=AEVVZYF6TF2M-634-422, AEVVZYF6TF2M-634-422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107.000000000000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2012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